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 MAIL\maxim-84\РАБОТА\ЗАНЯТИЯ\СМП\Контрольные точки СМП\КТ_3_СМП\"/>
    </mc:Choice>
  </mc:AlternateContent>
  <xr:revisionPtr revIDLastSave="0" documentId="13_ncr:1_{C431870E-9E86-4A44-BBD0-2A14FA1EE81C}" xr6:coauthVersionLast="45" xr6:coauthVersionMax="45" xr10:uidLastSave="{00000000-0000-0000-0000-000000000000}"/>
  <bookViews>
    <workbookView xWindow="-19320" yWindow="-6630" windowWidth="19440" windowHeight="15000" activeTab="1" xr2:uid="{00000000-000D-0000-FFFF-FFFF00000000}"/>
  </bookViews>
  <sheets>
    <sheet name="xb1 (2)" sheetId="29" r:id="rId1"/>
    <sheet name="x5" sheetId="5" r:id="rId2"/>
    <sheet name="x2" sheetId="6" r:id="rId3"/>
    <sheet name="Xa2 " sheetId="8" r:id="rId4"/>
    <sheet name="Xa5" sheetId="9" r:id="rId5"/>
    <sheet name="Xb11" sheetId="10" r:id="rId6"/>
    <sheet name="Yb15" sheetId="12" r:id="rId7"/>
    <sheet name="Yb14" sheetId="13" r:id="rId8"/>
    <sheet name="Yb13" sheetId="15" r:id="rId9"/>
    <sheet name="Yb12" sheetId="16" r:id="rId10"/>
    <sheet name="Yb11" sheetId="17" r:id="rId11"/>
    <sheet name="Yb10" sheetId="18" r:id="rId12"/>
    <sheet name="Yb9" sheetId="19" r:id="rId13"/>
    <sheet name="Yb8" sheetId="20" r:id="rId14"/>
    <sheet name="Yb7" sheetId="21" r:id="rId15"/>
    <sheet name="Yb6" sheetId="22" r:id="rId16"/>
    <sheet name="Yb5" sheetId="23" r:id="rId17"/>
    <sheet name="Yb4" sheetId="24" r:id="rId18"/>
    <sheet name="Yb3" sheetId="25" r:id="rId19"/>
    <sheet name="Yb2" sheetId="26" r:id="rId20"/>
    <sheet name="Yb1" sheetId="27" r:id="rId21"/>
    <sheet name="Лист1" sheetId="28" r:id="rId22"/>
  </sheets>
  <calcPr calcId="191029"/>
</workbook>
</file>

<file path=xl/calcChain.xml><?xml version="1.0" encoding="utf-8"?>
<calcChain xmlns="http://schemas.openxmlformats.org/spreadsheetml/2006/main">
  <c r="F13" i="29" l="1"/>
  <c r="E13" i="29"/>
  <c r="G68" i="29"/>
  <c r="I68" i="29" s="1"/>
  <c r="G60" i="29"/>
  <c r="I60" i="29" s="1"/>
  <c r="G61" i="29"/>
  <c r="I61" i="29" s="1"/>
  <c r="G62" i="29"/>
  <c r="G63" i="29"/>
  <c r="G64" i="29"/>
  <c r="G65" i="29"/>
  <c r="G66" i="29"/>
  <c r="G67" i="29"/>
  <c r="I67" i="29" s="1"/>
  <c r="G59" i="29"/>
  <c r="I59" i="29" s="1"/>
  <c r="C13" i="29"/>
  <c r="C46" i="29"/>
  <c r="C47" i="29" s="1"/>
  <c r="C48" i="29" s="1"/>
  <c r="C49" i="29" s="1"/>
  <c r="C50" i="29" s="1"/>
  <c r="C51" i="29" s="1"/>
  <c r="C52" i="29" s="1"/>
  <c r="C53" i="29" s="1"/>
  <c r="C54" i="29" s="1"/>
  <c r="C45" i="29"/>
  <c r="F12" i="29"/>
  <c r="E12" i="29"/>
  <c r="I62" i="29"/>
  <c r="I63" i="29"/>
  <c r="I64" i="29"/>
  <c r="I65" i="29"/>
  <c r="I66" i="29"/>
  <c r="G40" i="29"/>
  <c r="A4" i="29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B4" i="29"/>
  <c r="B5" i="29" s="1"/>
  <c r="B6" i="29" s="1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I69" i="29" l="1"/>
  <c r="J69" i="29" s="1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4" i="26"/>
  <c r="A5" i="26" s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4" i="25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4" i="24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4" i="23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4" i="15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</calcChain>
</file>

<file path=xl/sharedStrings.xml><?xml version="1.0" encoding="utf-8"?>
<sst xmlns="http://schemas.openxmlformats.org/spreadsheetml/2006/main" count="180" uniqueCount="78">
  <si>
    <t>Прогноз</t>
  </si>
  <si>
    <t>Годы</t>
  </si>
  <si>
    <t>Инертный прогноз</t>
  </si>
  <si>
    <t>НГ</t>
  </si>
  <si>
    <t>ВГ</t>
  </si>
  <si>
    <t>xb1</t>
  </si>
  <si>
    <t>x5</t>
  </si>
  <si>
    <t>x2</t>
  </si>
  <si>
    <t>Xa5</t>
  </si>
  <si>
    <t>Xa2</t>
  </si>
  <si>
    <t>Xb11</t>
  </si>
  <si>
    <t>Yb15</t>
  </si>
  <si>
    <t>Yb14</t>
  </si>
  <si>
    <t>Yb13</t>
  </si>
  <si>
    <t>Yb12</t>
  </si>
  <si>
    <t>Yb11</t>
  </si>
  <si>
    <t>Yb10</t>
  </si>
  <si>
    <t>Yb9</t>
  </si>
  <si>
    <t>Yb8</t>
  </si>
  <si>
    <t>Yb7</t>
  </si>
  <si>
    <t>Yb6</t>
  </si>
  <si>
    <t>Yb5</t>
  </si>
  <si>
    <t>Yb4</t>
  </si>
  <si>
    <t>Yb3</t>
  </si>
  <si>
    <t>Yb2</t>
  </si>
  <si>
    <t>Yb1</t>
  </si>
  <si>
    <t>Реализовано рыбы сельскохозяйственными предприятиями, тонн</t>
  </si>
  <si>
    <t>Реализовано яиц  сельскохозяйственными предприятиями,  млн штук</t>
  </si>
  <si>
    <t>Реализация молока сельскохозяйственными предприятиями, тонн</t>
  </si>
  <si>
    <t>Реализовано мяса баранины сельскохозяйственными предприятиями, тонн</t>
  </si>
  <si>
    <t>Производство (реализация на убой) мяса свинины во всех категориях хозяйств СХП, тонн (в живом весе)</t>
  </si>
  <si>
    <t>Производство (реализация на убой) мяса говядины во всех категориях хозяйств СХП, тонн (в живом весе)</t>
  </si>
  <si>
    <t>Реализовано плодов  сельскохозяйственными предприятиями, тыс. тонн</t>
  </si>
  <si>
    <t>Реализовано бахчевых культур  сельскохозяйственными предприятиями, тонн</t>
  </si>
  <si>
    <t>Реализовано овощей защищенного грунта сельскохозяйственными предприятиями, тыс. тонн</t>
  </si>
  <si>
    <t>Реализовано овощей открытого грунта сельскохозяйственными предприятиями, тыс. тонн</t>
  </si>
  <si>
    <t>Реализовано винограда сельскохозяйственными предприятиями, тыс. тонн</t>
  </si>
  <si>
    <t>Реализовано картофеля сельскохозяйственными предприятиями, тыс. тонн</t>
  </si>
  <si>
    <t>Реализовано сахарной свеклы сельскохозяйственными предприятиями, тыс. тонн</t>
  </si>
  <si>
    <t>Реализовано подсолнечника сельскохозяйственными предприятиями, тыс тонн</t>
  </si>
  <si>
    <t>Реализовано зерна сельскохозяйственными предприятиями, тыс тонн</t>
  </si>
  <si>
    <t>t</t>
  </si>
  <si>
    <t>Уравнение</t>
  </si>
  <si>
    <t>R2</t>
  </si>
  <si>
    <t xml:space="preserve">y =1606,5+ 568,6*t </t>
  </si>
  <si>
    <t>Линейный</t>
  </si>
  <si>
    <t>2184,7e0,1302x</t>
  </si>
  <si>
    <t xml:space="preserve">0,9358
</t>
  </si>
  <si>
    <t>Экспоненциальный</t>
  </si>
  <si>
    <t>1973,8ln(x) + 1641,7</t>
  </si>
  <si>
    <t xml:space="preserve">0,7544
</t>
  </si>
  <si>
    <t>Логарифмический</t>
  </si>
  <si>
    <t>35,937x2 + 209,2x + 2265,3</t>
  </si>
  <si>
    <t xml:space="preserve">0,9261
</t>
  </si>
  <si>
    <t>Параболический 2 степени</t>
  </si>
  <si>
    <t>Парабола 3 степени</t>
  </si>
  <si>
    <t xml:space="preserve">0,9276
</t>
  </si>
  <si>
    <t>Тренд</t>
  </si>
  <si>
    <t>база</t>
  </si>
  <si>
    <t>2007-2015</t>
  </si>
  <si>
    <t>Горизонт прогноза</t>
  </si>
  <si>
    <t>Уравнение тренда</t>
  </si>
  <si>
    <t>линейное</t>
  </si>
  <si>
    <t>2007-2016</t>
  </si>
  <si>
    <t>2007-2017</t>
  </si>
  <si>
    <t>2007-2018</t>
  </si>
  <si>
    <t>2007-2019</t>
  </si>
  <si>
    <t>2007-2020</t>
  </si>
  <si>
    <t>2007-2021</t>
  </si>
  <si>
    <t>2007-2022</t>
  </si>
  <si>
    <t>2007-2023</t>
  </si>
  <si>
    <t>2007-2024</t>
  </si>
  <si>
    <t>2007-2025</t>
  </si>
  <si>
    <t>2007-2026</t>
  </si>
  <si>
    <t>2007-2027</t>
  </si>
  <si>
    <t>2007-2028</t>
  </si>
  <si>
    <t>2007-2029</t>
  </si>
  <si>
    <t>полином 3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</si>
</sst>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/>
    </xf>
    <xf numFmtId="0" fontId="0" fillId="0" borderId="0" xfId="0" applyFont="1"/>
    <xf numFmtId="0" fontId="22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/>
    <xf numFmtId="0" fontId="18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9"/>
            <c:bubble3D val="0"/>
            <c:spPr>
              <a:ln w="19050" cap="rnd">
                <a:solidFill>
                  <a:schemeClr val="accent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324-47B9-B9D3-DE9DD6F4D66A}"/>
              </c:ext>
            </c:extLst>
          </c:dPt>
          <c:dPt>
            <c:idx val="10"/>
            <c:bubble3D val="0"/>
            <c:spPr>
              <a:ln w="19050" cap="rnd">
                <a:solidFill>
                  <a:schemeClr val="accent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24-47B9-B9D3-DE9DD6F4D66A}"/>
              </c:ext>
            </c:extLst>
          </c:dPt>
          <c:xVal>
            <c:numRef>
              <c:f>'xb1 (2)'!$B$3:$B$26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'xb1 (2)'!$C$3:$C$26</c:f>
              <c:numCache>
                <c:formatCode>0.0</c:formatCode>
                <c:ptCount val="24"/>
                <c:pt idx="0">
                  <c:v>2561.1677685705404</c:v>
                </c:pt>
                <c:pt idx="1">
                  <c:v>2817.252608946726</c:v>
                </c:pt>
                <c:pt idx="2">
                  <c:v>3289.0371073489928</c:v>
                </c:pt>
                <c:pt idx="3">
                  <c:v>3539.1578826215932</c:v>
                </c:pt>
                <c:pt idx="4">
                  <c:v>3598.9171301904798</c:v>
                </c:pt>
                <c:pt idx="5">
                  <c:v>5844.5761461130105</c:v>
                </c:pt>
                <c:pt idx="6">
                  <c:v>5151.0047999999997</c:v>
                </c:pt>
                <c:pt idx="7">
                  <c:v>6191.0873199999996</c:v>
                </c:pt>
                <c:pt idx="8">
                  <c:v>7052.0277400000004</c:v>
                </c:pt>
                <c:pt idx="9" formatCode="General">
                  <c:v>7292.5</c:v>
                </c:pt>
                <c:pt idx="10">
                  <c:v>7670.603000000001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324-47B9-B9D3-DE9DD6F4D66A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'xb1 (2)'!$B$3:$B$26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'xb1 (2)'!$E$3:$E$26</c:f>
              <c:numCache>
                <c:formatCode>General</c:formatCode>
                <c:ptCount val="24"/>
                <c:pt idx="9" formatCode="0.0">
                  <c:v>6038.5</c:v>
                </c:pt>
                <c:pt idx="10" formatCode="0.0">
                  <c:v>6627.603000000001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324-47B9-B9D3-DE9DD6F4D66A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'xb1 (2)'!$B$3:$B$26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'xb1 (2)'!$F$3:$F$26</c:f>
              <c:numCache>
                <c:formatCode>General</c:formatCode>
                <c:ptCount val="24"/>
                <c:pt idx="9" formatCode="0.0">
                  <c:v>8546.5</c:v>
                </c:pt>
                <c:pt idx="10">
                  <c:v>8713.603000000001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324-47B9-B9D3-DE9DD6F4D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841088"/>
        <c:axId val="114842624"/>
      </c:scatterChart>
      <c:valAx>
        <c:axId val="11484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14842624"/>
        <c:crosses val="autoZero"/>
        <c:crossBetween val="midCat"/>
      </c:valAx>
      <c:valAx>
        <c:axId val="11484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14841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'Yb12'!$A$3:$A$26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'Yb12'!$B$3:$B$26</c:f>
              <c:numCache>
                <c:formatCode>0.00</c:formatCode>
                <c:ptCount val="24"/>
                <c:pt idx="0">
                  <c:v>13.5</c:v>
                </c:pt>
                <c:pt idx="1">
                  <c:v>11.9</c:v>
                </c:pt>
                <c:pt idx="2">
                  <c:v>6.8</c:v>
                </c:pt>
                <c:pt idx="3">
                  <c:v>12.587</c:v>
                </c:pt>
                <c:pt idx="4">
                  <c:v>16.395</c:v>
                </c:pt>
                <c:pt idx="5">
                  <c:v>10.311999999999999</c:v>
                </c:pt>
                <c:pt idx="6">
                  <c:v>9.2490000000000006</c:v>
                </c:pt>
                <c:pt idx="7" formatCode="General">
                  <c:v>10.968920000000001</c:v>
                </c:pt>
                <c:pt idx="8" formatCode="General">
                  <c:v>10.93684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0B-447A-9A0D-47225014C510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'Yb12'!$A$3:$A$26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'Yb12'!$D$3:$D$26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00B-447A-9A0D-47225014C510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'Yb12'!$A$3:$A$26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'Yb12'!$E$3:$E$26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00B-447A-9A0D-47225014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917504"/>
        <c:axId val="130919040"/>
      </c:scatterChart>
      <c:valAx>
        <c:axId val="13091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919040"/>
        <c:crosses val="autoZero"/>
        <c:crossBetween val="midCat"/>
      </c:valAx>
      <c:valAx>
        <c:axId val="13091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917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'Yb11'!$A$3:$A$26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'Yb11'!$B$3:$B$26</c:f>
              <c:numCache>
                <c:formatCode>0.00</c:formatCode>
                <c:ptCount val="24"/>
                <c:pt idx="0">
                  <c:v>25743.7</c:v>
                </c:pt>
                <c:pt idx="1">
                  <c:v>24713.4</c:v>
                </c:pt>
                <c:pt idx="2">
                  <c:v>25775.7</c:v>
                </c:pt>
                <c:pt idx="3">
                  <c:v>23056.2</c:v>
                </c:pt>
                <c:pt idx="4">
                  <c:v>21028.9</c:v>
                </c:pt>
                <c:pt idx="5">
                  <c:v>19607.400000000001</c:v>
                </c:pt>
                <c:pt idx="6">
                  <c:v>6980.7</c:v>
                </c:pt>
                <c:pt idx="7" formatCode="General">
                  <c:v>10155.81122</c:v>
                </c:pt>
                <c:pt idx="8" formatCode="General">
                  <c:v>7937.4984700000005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73-4BF0-BC10-896FA362A7F0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'Yb11'!$A$3:$A$26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'Yb11'!$D$3:$D$26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73-4BF0-BC10-896FA362A7F0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'Yb11'!$A$3:$A$26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'Yb11'!$E$3:$E$26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73-4BF0-BC10-896FA362A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48576"/>
        <c:axId val="131050112"/>
      </c:scatterChart>
      <c:valAx>
        <c:axId val="13104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050112"/>
        <c:crosses val="autoZero"/>
        <c:crossBetween val="midCat"/>
      </c:valAx>
      <c:valAx>
        <c:axId val="13105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048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'Yb10'!$A$3:$A$26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'Yb10'!$B$3:$B$26</c:f>
              <c:numCache>
                <c:formatCode>0.00</c:formatCode>
                <c:ptCount val="24"/>
                <c:pt idx="0">
                  <c:v>13288</c:v>
                </c:pt>
                <c:pt idx="1">
                  <c:v>12874.400000000001</c:v>
                </c:pt>
                <c:pt idx="2">
                  <c:v>12506.7</c:v>
                </c:pt>
                <c:pt idx="3">
                  <c:v>10303.299999999999</c:v>
                </c:pt>
                <c:pt idx="4">
                  <c:v>9500.7999999999993</c:v>
                </c:pt>
                <c:pt idx="5">
                  <c:v>9127.2999999999993</c:v>
                </c:pt>
                <c:pt idx="6">
                  <c:v>10732</c:v>
                </c:pt>
                <c:pt idx="7" formatCode="General">
                  <c:v>9376.5272299999997</c:v>
                </c:pt>
                <c:pt idx="8" formatCode="General">
                  <c:v>9128.5606900000002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A6-457F-8806-510950607A94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'Yb10'!$A$3:$A$26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'Yb10'!$D$3:$D$26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A6-457F-8806-510950607A94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'Yb10'!$A$3:$A$26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'Yb10'!$E$3:$E$26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A6-457F-8806-510950607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216512"/>
        <c:axId val="131218048"/>
      </c:scatterChart>
      <c:valAx>
        <c:axId val="13121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218048"/>
        <c:crosses val="autoZero"/>
        <c:crossBetween val="midCat"/>
      </c:valAx>
      <c:valAx>
        <c:axId val="13121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216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'Yb9'!$A$3:$A$26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'Yb9'!$B$3:$B$26</c:f>
              <c:numCache>
                <c:formatCode>0.00</c:formatCode>
                <c:ptCount val="24"/>
                <c:pt idx="0">
                  <c:v>75.2</c:v>
                </c:pt>
                <c:pt idx="1">
                  <c:v>76.599999999999994</c:v>
                </c:pt>
                <c:pt idx="2">
                  <c:v>74.5</c:v>
                </c:pt>
                <c:pt idx="3">
                  <c:v>86.7</c:v>
                </c:pt>
                <c:pt idx="4">
                  <c:v>82.5</c:v>
                </c:pt>
                <c:pt idx="5">
                  <c:v>80.400000000000006</c:v>
                </c:pt>
                <c:pt idx="6">
                  <c:v>93.097999999999999</c:v>
                </c:pt>
                <c:pt idx="7" formatCode="General">
                  <c:v>91.376130000000003</c:v>
                </c:pt>
                <c:pt idx="8" formatCode="General">
                  <c:v>94.156940000000006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D7-4693-8A98-3B68FBBB80FC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'Yb9'!$A$3:$A$26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'Yb9'!$D$3:$D$26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D7-4693-8A98-3B68FBBB80FC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'Yb9'!$A$3:$A$26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'Yb9'!$E$3:$E$26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ED7-4693-8A98-3B68FBBB8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298432"/>
        <c:axId val="131299968"/>
      </c:scatterChart>
      <c:valAx>
        <c:axId val="13129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299968"/>
        <c:crosses val="autoZero"/>
        <c:crossBetween val="midCat"/>
      </c:valAx>
      <c:valAx>
        <c:axId val="1312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29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'Yb8'!$A$3:$A$26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'Yb8'!$B$3:$B$26</c:f>
              <c:numCache>
                <c:formatCode>0.00</c:formatCode>
                <c:ptCount val="24"/>
                <c:pt idx="0">
                  <c:v>10</c:v>
                </c:pt>
                <c:pt idx="1">
                  <c:v>9.4400000000000013</c:v>
                </c:pt>
                <c:pt idx="2">
                  <c:v>11.440000000000001</c:v>
                </c:pt>
                <c:pt idx="3">
                  <c:v>9.1340000000000003</c:v>
                </c:pt>
                <c:pt idx="4">
                  <c:v>17.146000000000001</c:v>
                </c:pt>
                <c:pt idx="5">
                  <c:v>20.66</c:v>
                </c:pt>
                <c:pt idx="6">
                  <c:v>22.417999999999999</c:v>
                </c:pt>
                <c:pt idx="7" formatCode="General">
                  <c:v>23.664290000000001</c:v>
                </c:pt>
                <c:pt idx="8" formatCode="General">
                  <c:v>26.000360000000001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CE-4C0D-8054-125446659700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'Yb8'!$A$3:$A$26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'Yb8'!$D$3:$D$26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CE-4C0D-8054-125446659700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'Yb8'!$A$3:$A$26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'Yb8'!$E$3:$E$26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CE-4C0D-8054-125446659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83744"/>
        <c:axId val="131185280"/>
      </c:scatterChart>
      <c:valAx>
        <c:axId val="13118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185280"/>
        <c:crosses val="autoZero"/>
        <c:crossBetween val="midCat"/>
      </c:valAx>
      <c:valAx>
        <c:axId val="13118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183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'Yb7'!$A$3:$A$26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'Yb7'!$B$3:$B$26</c:f>
              <c:numCache>
                <c:formatCode>0.00</c:formatCode>
                <c:ptCount val="24"/>
                <c:pt idx="0">
                  <c:v>11.45</c:v>
                </c:pt>
                <c:pt idx="1">
                  <c:v>12.8</c:v>
                </c:pt>
                <c:pt idx="2">
                  <c:v>13.65</c:v>
                </c:pt>
                <c:pt idx="3">
                  <c:v>13.403600000000001</c:v>
                </c:pt>
                <c:pt idx="4">
                  <c:v>15.3421</c:v>
                </c:pt>
                <c:pt idx="5">
                  <c:v>16.3401</c:v>
                </c:pt>
                <c:pt idx="6">
                  <c:v>22.431999999999999</c:v>
                </c:pt>
                <c:pt idx="7" formatCode="General">
                  <c:v>21.42896</c:v>
                </c:pt>
                <c:pt idx="8" formatCode="General">
                  <c:v>23.53284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F7-4653-9D8A-ADAF60619C55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'Yb7'!$A$3:$A$26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'Yb7'!$D$3:$D$26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F7-4653-9D8A-ADAF60619C55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'Yb7'!$A$3:$A$26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'Yb7'!$E$3:$E$26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AF7-4653-9D8A-ADAF6061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384448"/>
        <c:axId val="131385984"/>
      </c:scatterChart>
      <c:valAx>
        <c:axId val="13138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385984"/>
        <c:crosses val="autoZero"/>
        <c:crossBetween val="midCat"/>
      </c:valAx>
      <c:valAx>
        <c:axId val="13138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384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'Yb6'!$A$3:$A$26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'Yb6'!$B$3:$B$26</c:f>
              <c:numCache>
                <c:formatCode>0.00</c:formatCode>
                <c:ptCount val="24"/>
                <c:pt idx="0">
                  <c:v>285.39999999999998</c:v>
                </c:pt>
                <c:pt idx="1">
                  <c:v>233.191</c:v>
                </c:pt>
                <c:pt idx="2">
                  <c:v>243.892</c:v>
                </c:pt>
                <c:pt idx="3">
                  <c:v>269.73</c:v>
                </c:pt>
                <c:pt idx="4">
                  <c:v>433.66800000000001</c:v>
                </c:pt>
                <c:pt idx="5">
                  <c:v>512.76800000000003</c:v>
                </c:pt>
                <c:pt idx="6">
                  <c:v>577.54700000000003</c:v>
                </c:pt>
                <c:pt idx="7" formatCode="General">
                  <c:v>769.24856999999997</c:v>
                </c:pt>
                <c:pt idx="8" formatCode="General">
                  <c:v>741.35892999999999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8EA-42A3-B737-7498F4957FAF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'Yb6'!$A$3:$A$26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'Yb6'!$D$3:$D$26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8EA-42A3-B737-7498F4957FAF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'Yb6'!$A$3:$A$26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'Yb6'!$E$3:$E$26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8EA-42A3-B737-7498F4957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60960"/>
        <c:axId val="131562496"/>
      </c:scatterChart>
      <c:valAx>
        <c:axId val="13156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562496"/>
        <c:crosses val="autoZero"/>
        <c:crossBetween val="midCat"/>
      </c:valAx>
      <c:valAx>
        <c:axId val="1315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560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'Yb5'!$B$3:$B$26</c:f>
              <c:numCache>
                <c:formatCode>0.00</c:formatCode>
                <c:ptCount val="24"/>
                <c:pt idx="0">
                  <c:v>6.9</c:v>
                </c:pt>
                <c:pt idx="1">
                  <c:v>7.45</c:v>
                </c:pt>
                <c:pt idx="2">
                  <c:v>9.07</c:v>
                </c:pt>
                <c:pt idx="3">
                  <c:v>15.701000000000001</c:v>
                </c:pt>
                <c:pt idx="4">
                  <c:v>4.6055000000000001</c:v>
                </c:pt>
                <c:pt idx="5">
                  <c:v>4.8575999999999997</c:v>
                </c:pt>
                <c:pt idx="6">
                  <c:v>10.400499999999999</c:v>
                </c:pt>
                <c:pt idx="7" formatCode="General">
                  <c:v>8.8986300000000007</c:v>
                </c:pt>
                <c:pt idx="8" formatCode="General">
                  <c:v>8.9253099999999996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8F-4160-8736-4EC54DE1DEC8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'Yb5'!$D$3:$D$26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8F-4160-8736-4EC54DE1DEC8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'Yb5'!$E$3:$E$26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C8F-4160-8736-4EC54DE1D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30592"/>
        <c:axId val="131632128"/>
      </c:scatterChart>
      <c:valAx>
        <c:axId val="1316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632128"/>
        <c:crosses val="autoZero"/>
        <c:crossBetween val="midCat"/>
      </c:valAx>
      <c:valAx>
        <c:axId val="13163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630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'Yb4'!$A$3:$A$26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'Yb4'!$B$3:$B$26</c:f>
              <c:numCache>
                <c:formatCode>0.00</c:formatCode>
                <c:ptCount val="24"/>
                <c:pt idx="0">
                  <c:v>123.4</c:v>
                </c:pt>
                <c:pt idx="1">
                  <c:v>143.80000000000001</c:v>
                </c:pt>
                <c:pt idx="2">
                  <c:v>161.69999999999999</c:v>
                </c:pt>
                <c:pt idx="3">
                  <c:v>99.3</c:v>
                </c:pt>
                <c:pt idx="4">
                  <c:v>114.4</c:v>
                </c:pt>
                <c:pt idx="5">
                  <c:v>96.7</c:v>
                </c:pt>
                <c:pt idx="6">
                  <c:v>132.9658</c:v>
                </c:pt>
                <c:pt idx="7" formatCode="General">
                  <c:v>107.67153</c:v>
                </c:pt>
                <c:pt idx="8" formatCode="General">
                  <c:v>104.20766999999999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D1-4A73-B8C5-479C477B2295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'Yb4'!$A$3:$A$26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'Yb4'!$D$3:$D$26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D1-4A73-B8C5-479C477B2295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'Yb4'!$A$3:$A$26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'Yb4'!$E$3:$E$26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D1-4A73-B8C5-479C477B2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32992"/>
        <c:axId val="131734528"/>
      </c:scatterChart>
      <c:valAx>
        <c:axId val="13173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734528"/>
        <c:crosses val="autoZero"/>
        <c:crossBetween val="midCat"/>
      </c:valAx>
      <c:valAx>
        <c:axId val="13173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732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'Yb3'!$A$3:$A$26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'Yb3'!$B$3:$B$26</c:f>
              <c:numCache>
                <c:formatCode>0.00</c:formatCode>
                <c:ptCount val="24"/>
                <c:pt idx="0">
                  <c:v>445.8655</c:v>
                </c:pt>
                <c:pt idx="1">
                  <c:v>566.97189999999989</c:v>
                </c:pt>
                <c:pt idx="2">
                  <c:v>573.07500000000005</c:v>
                </c:pt>
                <c:pt idx="3">
                  <c:v>844.04560000000004</c:v>
                </c:pt>
                <c:pt idx="4">
                  <c:v>993.89080000000001</c:v>
                </c:pt>
                <c:pt idx="5">
                  <c:v>1411.9744000000001</c:v>
                </c:pt>
                <c:pt idx="6">
                  <c:v>963.9787</c:v>
                </c:pt>
                <c:pt idx="7" formatCode="General">
                  <c:v>1219.7243699999999</c:v>
                </c:pt>
                <c:pt idx="8" formatCode="General">
                  <c:v>1605.0302799999999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33-46E3-A8A8-FABDB49CC08D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'Yb3'!$A$3:$A$26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'Yb3'!$D$3:$D$26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33-46E3-A8A8-FABDB49CC08D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'Yb3'!$A$3:$A$26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'Yb3'!$E$3:$E$26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133-46E3-A8A8-FABDB49C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86240"/>
        <c:axId val="131787776"/>
      </c:scatterChart>
      <c:valAx>
        <c:axId val="1317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787776"/>
        <c:crosses val="autoZero"/>
        <c:crossBetween val="midCat"/>
      </c:valAx>
      <c:valAx>
        <c:axId val="13178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786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'x5'!$B$3:$B$26</c:f>
              <c:numCache>
                <c:formatCode>0.00</c:formatCode>
                <c:ptCount val="24"/>
                <c:pt idx="0">
                  <c:v>6332.9</c:v>
                </c:pt>
                <c:pt idx="1">
                  <c:v>8552</c:v>
                </c:pt>
                <c:pt idx="2">
                  <c:v>6875.3</c:v>
                </c:pt>
                <c:pt idx="3">
                  <c:v>6861.8</c:v>
                </c:pt>
                <c:pt idx="4">
                  <c:v>8429.2000000000007</c:v>
                </c:pt>
                <c:pt idx="5">
                  <c:v>8672.7000000000007</c:v>
                </c:pt>
                <c:pt idx="6">
                  <c:v>9466.5</c:v>
                </c:pt>
                <c:pt idx="7" formatCode="General">
                  <c:v>9483.7857100000001</c:v>
                </c:pt>
                <c:pt idx="8" formatCode="General">
                  <c:v>9883.6464300000007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F1-4E3C-967C-81CEDACC9FEA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'x5'!$A$3:$A$26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'x5'!$D$3:$D$26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4F1-4E3C-967C-81CEDACC9FEA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'x5'!$A$3:$A$26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'x5'!$E$3:$E$26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4F1-4E3C-967C-81CEDACC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33152"/>
        <c:axId val="130034688"/>
      </c:scatterChart>
      <c:valAx>
        <c:axId val="13003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034688"/>
        <c:crosses val="autoZero"/>
        <c:crossBetween val="midCat"/>
      </c:valAx>
      <c:valAx>
        <c:axId val="13003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033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'Yb2'!$A$3:$A$26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'Yb2'!$B$3:$B$26</c:f>
              <c:numCache>
                <c:formatCode>0.00</c:formatCode>
                <c:ptCount val="24"/>
                <c:pt idx="0">
                  <c:v>229.41220000000001</c:v>
                </c:pt>
                <c:pt idx="1">
                  <c:v>216.69609999999997</c:v>
                </c:pt>
                <c:pt idx="2">
                  <c:v>279.87119999999999</c:v>
                </c:pt>
                <c:pt idx="3">
                  <c:v>268.0942</c:v>
                </c:pt>
                <c:pt idx="4">
                  <c:v>274.22370000000001</c:v>
                </c:pt>
                <c:pt idx="5">
                  <c:v>334.30939999999998</c:v>
                </c:pt>
                <c:pt idx="6">
                  <c:v>378.70549999999997</c:v>
                </c:pt>
                <c:pt idx="7" formatCode="General">
                  <c:v>389.43828000000002</c:v>
                </c:pt>
                <c:pt idx="8" formatCode="General">
                  <c:v>423.54156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A5-4D70-BF40-2C38DDAA22CF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'Yb2'!$A$3:$A$26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'Yb2'!$D$3:$D$26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A5-4D70-BF40-2C38DDAA22CF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'Yb2'!$A$3:$A$26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'Yb2'!$E$3:$E$26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FA5-4D70-BF40-2C38DDAA2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00928"/>
        <c:axId val="131902464"/>
      </c:scatterChart>
      <c:valAx>
        <c:axId val="13190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902464"/>
        <c:crosses val="autoZero"/>
        <c:crossBetween val="midCat"/>
      </c:valAx>
      <c:valAx>
        <c:axId val="13190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900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'Yb1'!$A$3:$A$26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'Yb1'!$B$3:$B$26</c:f>
              <c:numCache>
                <c:formatCode>0.00</c:formatCode>
                <c:ptCount val="24"/>
                <c:pt idx="0">
                  <c:v>4948.3968999999997</c:v>
                </c:pt>
                <c:pt idx="1">
                  <c:v>4638.7075999999997</c:v>
                </c:pt>
                <c:pt idx="2">
                  <c:v>5497.4018999999998</c:v>
                </c:pt>
                <c:pt idx="3">
                  <c:v>4909.4192999999996</c:v>
                </c:pt>
                <c:pt idx="4">
                  <c:v>5994.3596000000007</c:v>
                </c:pt>
                <c:pt idx="5">
                  <c:v>3970.4230999999995</c:v>
                </c:pt>
                <c:pt idx="6">
                  <c:v>4576.1210000000001</c:v>
                </c:pt>
                <c:pt idx="7" formatCode="General">
                  <c:v>3726.8585699999999</c:v>
                </c:pt>
                <c:pt idx="8" formatCode="General">
                  <c:v>2961.5892899999999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D4-407E-9D8C-B51A419CEB62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'Yb1'!$A$3:$A$26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D4-407E-9D8C-B51A419CEB62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'Yb1'!$A$3:$A$26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9D4-407E-9D8C-B51A419CE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74272"/>
        <c:axId val="131975808"/>
      </c:scatterChart>
      <c:valAx>
        <c:axId val="13197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975808"/>
        <c:crosses val="autoZero"/>
        <c:crossBetween val="midCat"/>
      </c:valAx>
      <c:valAx>
        <c:axId val="13197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1974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'x2'!$A$3:$A$26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'x2'!$B$3:$B$26</c:f>
              <c:numCache>
                <c:formatCode>0.00</c:formatCode>
                <c:ptCount val="24"/>
                <c:pt idx="0">
                  <c:v>27692.1</c:v>
                </c:pt>
                <c:pt idx="1">
                  <c:v>28835.499999999996</c:v>
                </c:pt>
                <c:pt idx="2">
                  <c:v>43971.35</c:v>
                </c:pt>
                <c:pt idx="3">
                  <c:v>48511.313999999998</c:v>
                </c:pt>
                <c:pt idx="4">
                  <c:v>52522.192999999999</c:v>
                </c:pt>
                <c:pt idx="5">
                  <c:v>61409.400999999998</c:v>
                </c:pt>
                <c:pt idx="6">
                  <c:v>68953.622000000003</c:v>
                </c:pt>
                <c:pt idx="7" formatCode="General">
                  <c:v>75625.524290000001</c:v>
                </c:pt>
                <c:pt idx="8" formatCode="General">
                  <c:v>93828.651930000007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21-4223-BC27-45D7B3CCC65A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'x2'!$A$3:$A$26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'x2'!$D$3:$D$26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21-4223-BC27-45D7B3CCC65A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'x2'!$A$3:$A$26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'x2'!$E$3:$E$26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121-4223-BC27-45D7B3CCC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90496"/>
        <c:axId val="130092032"/>
      </c:scatterChart>
      <c:valAx>
        <c:axId val="13009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092032"/>
        <c:crosses val="autoZero"/>
        <c:crossBetween val="midCat"/>
      </c:valAx>
      <c:valAx>
        <c:axId val="13009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090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'Xa2 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'Xa2 '!$B$3:$B$26</c:f>
              <c:numCache>
                <c:formatCode>0.00</c:formatCode>
                <c:ptCount val="24"/>
                <c:pt idx="0">
                  <c:v>79.954350140312116</c:v>
                </c:pt>
                <c:pt idx="1">
                  <c:v>54.047162964668772</c:v>
                </c:pt>
                <c:pt idx="2">
                  <c:v>41.004841523240252</c:v>
                </c:pt>
                <c:pt idx="3">
                  <c:v>95.89315379907319</c:v>
                </c:pt>
                <c:pt idx="4">
                  <c:v>54.643601841605282</c:v>
                </c:pt>
                <c:pt idx="5">
                  <c:v>61.492302863892931</c:v>
                </c:pt>
                <c:pt idx="6">
                  <c:v>36.5657</c:v>
                </c:pt>
                <c:pt idx="7" formatCode="General">
                  <c:v>44.481780000000001</c:v>
                </c:pt>
                <c:pt idx="8" formatCode="General">
                  <c:v>41.710140000000003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1F-4886-BB37-E4039869058D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'Xa2 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'Xa2 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51F-4886-BB37-E4039869058D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'Xa2 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'Xa2 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51F-4886-BB37-E40398690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82624"/>
        <c:axId val="130284160"/>
      </c:scatterChart>
      <c:valAx>
        <c:axId val="13028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284160"/>
        <c:crosses val="autoZero"/>
        <c:crossBetween val="midCat"/>
      </c:valAx>
      <c:valAx>
        <c:axId val="13028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282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'Xa5'!$A$3:$A$26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'Xa5'!$B$3:$B$26</c:f>
              <c:numCache>
                <c:formatCode>0.00</c:formatCode>
                <c:ptCount val="24"/>
                <c:pt idx="0">
                  <c:v>-17.651467284678716</c:v>
                </c:pt>
                <c:pt idx="1">
                  <c:v>-8.3444104653547679</c:v>
                </c:pt>
                <c:pt idx="2">
                  <c:v>-24.566354054278364</c:v>
                </c:pt>
                <c:pt idx="3">
                  <c:v>30.91622842752389</c:v>
                </c:pt>
                <c:pt idx="4">
                  <c:v>55.605364202084395</c:v>
                </c:pt>
                <c:pt idx="5">
                  <c:v>18.02667411493611</c:v>
                </c:pt>
                <c:pt idx="6">
                  <c:v>48.412323372712535</c:v>
                </c:pt>
                <c:pt idx="7" formatCode="General">
                  <c:v>61.93</c:v>
                </c:pt>
                <c:pt idx="8" formatCode="General">
                  <c:v>73.754999999999995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1E-4C8C-A0FC-76B41B4D69BD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'Xa5'!$A$3:$A$26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'Xa5'!$D$3:$D$26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1E-4C8C-A0FC-76B41B4D69BD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'Xa5'!$A$3:$A$26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'Xa5'!$E$3:$E$26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81E-4C8C-A0FC-76B41B4D6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00704"/>
        <c:axId val="130202240"/>
      </c:scatterChart>
      <c:valAx>
        <c:axId val="13020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202240"/>
        <c:crosses val="autoZero"/>
        <c:crossBetween val="midCat"/>
      </c:valAx>
      <c:valAx>
        <c:axId val="13020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200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'Xb11'!$A$3:$A$26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'Xb11'!$B$3:$B$26</c:f>
              <c:numCache>
                <c:formatCode>0.00</c:formatCode>
                <c:ptCount val="24"/>
                <c:pt idx="0">
                  <c:v>49058.95</c:v>
                </c:pt>
                <c:pt idx="1">
                  <c:v>58050.73</c:v>
                </c:pt>
                <c:pt idx="2">
                  <c:v>55040.56</c:v>
                </c:pt>
                <c:pt idx="3">
                  <c:v>55513.22</c:v>
                </c:pt>
                <c:pt idx="4">
                  <c:v>58686.81</c:v>
                </c:pt>
                <c:pt idx="5">
                  <c:v>61646.42</c:v>
                </c:pt>
                <c:pt idx="6">
                  <c:v>50299.34</c:v>
                </c:pt>
                <c:pt idx="7" formatCode="General">
                  <c:v>48058.755709999998</c:v>
                </c:pt>
                <c:pt idx="8" formatCode="General">
                  <c:v>53009.123180000002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CB-4497-8E32-BA457976A495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'Xb11'!$A$3:$A$26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'Xb11'!$D$3:$D$26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CB-4497-8E32-BA457976A495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'Xb11'!$A$3:$A$26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'Xb11'!$E$3:$E$26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CB-4497-8E32-BA457976A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81632"/>
        <c:axId val="130583168"/>
      </c:scatterChart>
      <c:valAx>
        <c:axId val="13058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583168"/>
        <c:crosses val="autoZero"/>
        <c:crossBetween val="midCat"/>
      </c:valAx>
      <c:valAx>
        <c:axId val="13058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581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'Yb15'!$A$3:$A$26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'Yb15'!$B$3:$B$26</c:f>
              <c:numCache>
                <c:formatCode>0.00</c:formatCode>
                <c:ptCount val="24"/>
                <c:pt idx="0">
                  <c:v>13.5</c:v>
                </c:pt>
                <c:pt idx="1">
                  <c:v>14</c:v>
                </c:pt>
                <c:pt idx="2">
                  <c:v>15.1</c:v>
                </c:pt>
                <c:pt idx="3">
                  <c:v>17.3</c:v>
                </c:pt>
                <c:pt idx="4">
                  <c:v>17.8</c:v>
                </c:pt>
                <c:pt idx="5">
                  <c:v>20.2</c:v>
                </c:pt>
                <c:pt idx="6">
                  <c:v>25.93</c:v>
                </c:pt>
                <c:pt idx="7" formatCode="General">
                  <c:v>25.98753</c:v>
                </c:pt>
                <c:pt idx="8" formatCode="General">
                  <c:v>28.778040000000001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5F-482D-AC0A-43AB5146A76E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'Yb15'!$A$3:$A$26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'Yb15'!$D$3:$D$26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C5F-482D-AC0A-43AB5146A76E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'Yb15'!$A$3:$A$26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'Yb15'!$E$3:$E$26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C5F-482D-AC0A-43AB5146A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51264"/>
        <c:axId val="130652800"/>
      </c:scatterChart>
      <c:valAx>
        <c:axId val="1306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652800"/>
        <c:crosses val="autoZero"/>
        <c:crossBetween val="midCat"/>
      </c:valAx>
      <c:valAx>
        <c:axId val="13065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651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'Yb14'!$A$3:$A$26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'Yb14'!$B$3:$B$26</c:f>
              <c:numCache>
                <c:formatCode>0.00</c:formatCode>
                <c:ptCount val="24"/>
                <c:pt idx="0">
                  <c:v>290.70999999999998</c:v>
                </c:pt>
                <c:pt idx="1">
                  <c:v>238.4</c:v>
                </c:pt>
                <c:pt idx="2">
                  <c:v>194.3</c:v>
                </c:pt>
                <c:pt idx="3">
                  <c:v>302.82400000000001</c:v>
                </c:pt>
                <c:pt idx="4">
                  <c:v>302.42200000000003</c:v>
                </c:pt>
                <c:pt idx="5">
                  <c:v>336.3</c:v>
                </c:pt>
                <c:pt idx="6">
                  <c:v>267.38</c:v>
                </c:pt>
                <c:pt idx="7" formatCode="General">
                  <c:v>309.46571</c:v>
                </c:pt>
                <c:pt idx="8" formatCode="General">
                  <c:v>318.95209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BA-40E6-9451-58352F025597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'Yb14'!$A$3:$A$26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'Yb14'!$D$3:$D$26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BA-40E6-9451-58352F025597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'Yb14'!$A$3:$A$26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'Yb14'!$E$3:$E$26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5BA-40E6-9451-58352F025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61856"/>
        <c:axId val="130763392"/>
      </c:scatterChart>
      <c:valAx>
        <c:axId val="13076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763392"/>
        <c:crosses val="autoZero"/>
        <c:crossBetween val="midCat"/>
      </c:valAx>
      <c:valAx>
        <c:axId val="13076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761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Инертный прогноз уровней ряда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'Yb13'!$A$3:$A$26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'Yb13'!$B$3:$B$26</c:f>
              <c:numCache>
                <c:formatCode>0.00</c:formatCode>
                <c:ptCount val="24"/>
                <c:pt idx="0">
                  <c:v>102749.5</c:v>
                </c:pt>
                <c:pt idx="1">
                  <c:v>99699.800000000017</c:v>
                </c:pt>
                <c:pt idx="2">
                  <c:v>103528.59999999999</c:v>
                </c:pt>
                <c:pt idx="3">
                  <c:v>103402.59999999999</c:v>
                </c:pt>
                <c:pt idx="4">
                  <c:v>103866.99999999999</c:v>
                </c:pt>
                <c:pt idx="5">
                  <c:v>126749.69999999998</c:v>
                </c:pt>
                <c:pt idx="6">
                  <c:v>127432.9</c:v>
                </c:pt>
                <c:pt idx="7" formatCode="General">
                  <c:v>128199.31784</c:v>
                </c:pt>
                <c:pt idx="8" formatCode="General">
                  <c:v>132682.70892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93-42FF-B5E9-0FE98C6E683C}"/>
            </c:ext>
          </c:extLst>
        </c:ser>
        <c:ser>
          <c:idx val="1"/>
          <c:order val="1"/>
          <c:tx>
            <c:v>Нижняя граница доверительного интервала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dash"/>
              </a:ln>
              <a:effectLst/>
            </c:spPr>
          </c:marker>
          <c:xVal>
            <c:numRef>
              <c:f>'Yb13'!$A$3:$A$26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'Yb13'!$D$3:$D$26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F93-42FF-B5E9-0FE98C6E683C}"/>
            </c:ext>
          </c:extLst>
        </c:ser>
        <c:ser>
          <c:idx val="2"/>
          <c:order val="2"/>
          <c:tx>
            <c:v>Верхняя граница доверительного интервала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xVal>
            <c:numRef>
              <c:f>'Yb13'!$A$3:$A$26</c:f>
              <c:numCache>
                <c:formatCode>General</c:formatCode>
                <c:ptCount val="2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  <c:pt idx="19">
                  <c:v>2026</c:v>
                </c:pt>
                <c:pt idx="20">
                  <c:v>2027</c:v>
                </c:pt>
                <c:pt idx="21">
                  <c:v>2028</c:v>
                </c:pt>
                <c:pt idx="22">
                  <c:v>2029</c:v>
                </c:pt>
                <c:pt idx="23">
                  <c:v>2030</c:v>
                </c:pt>
              </c:numCache>
            </c:numRef>
          </c:xVal>
          <c:yVal>
            <c:numRef>
              <c:f>'Yb13'!$E$3:$E$26</c:f>
              <c:numCache>
                <c:formatCode>General</c:formatCode>
                <c:ptCount val="2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F93-42FF-B5E9-0FE98C6E6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99392"/>
        <c:axId val="130300544"/>
      </c:scatterChart>
      <c:valAx>
        <c:axId val="130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300544"/>
        <c:crosses val="autoZero"/>
        <c:crossBetween val="midCat"/>
      </c:valAx>
      <c:valAx>
        <c:axId val="13030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30299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268941</xdr:colOff>
      <xdr:row>1</xdr:row>
      <xdr:rowOff>302559</xdr:rowOff>
    </xdr:from>
    <xdr:to>
      <xdr:col>24</xdr:col>
      <xdr:colOff>447675</xdr:colOff>
      <xdr:row>25</xdr:row>
      <xdr:rowOff>145677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134471</xdr:colOff>
      <xdr:row>3</xdr:row>
      <xdr:rowOff>156883</xdr:rowOff>
    </xdr:from>
    <xdr:to>
      <xdr:col>21</xdr:col>
      <xdr:colOff>537322</xdr:colOff>
      <xdr:row>20</xdr:row>
      <xdr:rowOff>164727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123825</xdr:rowOff>
    </xdr:from>
    <xdr:to>
      <xdr:col>23</xdr:col>
      <xdr:colOff>447675</xdr:colOff>
      <xdr:row>23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zoomScale="70" zoomScaleNormal="70" workbookViewId="0">
      <selection activeCell="G25" sqref="G25"/>
    </sheetView>
  </sheetViews>
  <sheetFormatPr defaultRowHeight="14.5" x14ac:dyDescent="0.35"/>
  <cols>
    <col min="2" max="2" width="10.81640625" customWidth="1"/>
    <col min="3" max="3" width="12.26953125" customWidth="1"/>
    <col min="4" max="4" width="15.54296875" customWidth="1"/>
    <col min="5" max="5" width="23.7265625" customWidth="1"/>
    <col min="6" max="6" width="12.26953125" customWidth="1"/>
    <col min="9" max="9" width="25.26953125" customWidth="1"/>
    <col min="10" max="10" width="28.453125" customWidth="1"/>
    <col min="11" max="11" width="10.26953125" customWidth="1"/>
  </cols>
  <sheetData>
    <row r="1" spans="1:18" x14ac:dyDescent="0.35">
      <c r="E1" s="27" t="s">
        <v>0</v>
      </c>
      <c r="F1" s="27"/>
    </row>
    <row r="2" spans="1:18" ht="29.5" thickBot="1" x14ac:dyDescent="0.4">
      <c r="A2" s="1" t="s">
        <v>1</v>
      </c>
      <c r="B2" s="1" t="s">
        <v>41</v>
      </c>
      <c r="C2" s="21" t="s">
        <v>5</v>
      </c>
      <c r="D2" s="22" t="s">
        <v>2</v>
      </c>
      <c r="E2" s="23" t="s">
        <v>3</v>
      </c>
      <c r="F2" s="23" t="s">
        <v>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8.5" thickBot="1" x14ac:dyDescent="0.4">
      <c r="A3" s="5">
        <v>2007</v>
      </c>
      <c r="B3" s="5">
        <v>1</v>
      </c>
      <c r="C3" s="24">
        <v>2561.1677685705404</v>
      </c>
      <c r="D3" s="25"/>
      <c r="E3" s="25"/>
      <c r="F3" s="2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8.5" thickBot="1" x14ac:dyDescent="0.4">
      <c r="A4" s="6">
        <f>1+A3</f>
        <v>2008</v>
      </c>
      <c r="B4" s="6">
        <f>1+B3</f>
        <v>2</v>
      </c>
      <c r="C4" s="24">
        <v>2817.252608946726</v>
      </c>
      <c r="D4" s="25"/>
      <c r="E4" s="25"/>
      <c r="F4" s="2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8.5" thickBot="1" x14ac:dyDescent="0.4">
      <c r="A5" s="6">
        <f t="shared" ref="A5:B26" si="0">1+A4</f>
        <v>2009</v>
      </c>
      <c r="B5" s="6">
        <f t="shared" si="0"/>
        <v>3</v>
      </c>
      <c r="C5" s="24">
        <v>3289.0371073489928</v>
      </c>
      <c r="D5" s="25"/>
      <c r="E5" s="25"/>
      <c r="F5" s="2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8.5" thickBot="1" x14ac:dyDescent="0.4">
      <c r="A6" s="6">
        <f t="shared" si="0"/>
        <v>2010</v>
      </c>
      <c r="B6" s="6">
        <f t="shared" si="0"/>
        <v>4</v>
      </c>
      <c r="C6" s="24">
        <v>3539.1578826215932</v>
      </c>
      <c r="D6" s="25"/>
      <c r="E6" s="25"/>
      <c r="F6" s="2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8.5" thickBot="1" x14ac:dyDescent="0.4">
      <c r="A7" s="6">
        <f t="shared" si="0"/>
        <v>2011</v>
      </c>
      <c r="B7" s="6">
        <f t="shared" si="0"/>
        <v>5</v>
      </c>
      <c r="C7" s="24">
        <v>3598.9171301904798</v>
      </c>
      <c r="D7" s="25"/>
      <c r="E7" s="25"/>
      <c r="F7" s="2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8.5" thickBot="1" x14ac:dyDescent="0.4">
      <c r="A8" s="6">
        <f t="shared" si="0"/>
        <v>2012</v>
      </c>
      <c r="B8" s="6">
        <f t="shared" si="0"/>
        <v>6</v>
      </c>
      <c r="C8" s="24">
        <v>5844.5761461130105</v>
      </c>
      <c r="D8" s="25"/>
      <c r="E8" s="25"/>
      <c r="F8" s="2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8.5" thickBot="1" x14ac:dyDescent="0.4">
      <c r="A9" s="6">
        <f t="shared" si="0"/>
        <v>2013</v>
      </c>
      <c r="B9" s="6">
        <f t="shared" si="0"/>
        <v>7</v>
      </c>
      <c r="C9" s="24">
        <v>5151.0047999999997</v>
      </c>
      <c r="D9" s="25"/>
      <c r="E9" s="25"/>
      <c r="F9" s="2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.5" thickBot="1" x14ac:dyDescent="0.4">
      <c r="A10" s="6">
        <f t="shared" si="0"/>
        <v>2014</v>
      </c>
      <c r="B10" s="6">
        <f t="shared" si="0"/>
        <v>8</v>
      </c>
      <c r="C10" s="26">
        <v>6191.0873199999996</v>
      </c>
      <c r="D10" s="25"/>
      <c r="E10" s="25"/>
      <c r="F10" s="2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8.5" thickBot="1" x14ac:dyDescent="0.4">
      <c r="A11" s="6">
        <f t="shared" si="0"/>
        <v>2015</v>
      </c>
      <c r="B11" s="6">
        <f t="shared" si="0"/>
        <v>9</v>
      </c>
      <c r="C11" s="26">
        <v>7052.0277400000004</v>
      </c>
      <c r="D11" s="25"/>
      <c r="E11" s="26"/>
      <c r="F11" s="2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8.5" thickBot="1" x14ac:dyDescent="0.4">
      <c r="A12" s="6">
        <f t="shared" si="0"/>
        <v>2016</v>
      </c>
      <c r="B12" s="6">
        <f t="shared" si="0"/>
        <v>10</v>
      </c>
      <c r="C12" s="25">
        <v>7292.5</v>
      </c>
      <c r="D12" s="25">
        <v>7292.5</v>
      </c>
      <c r="E12" s="26">
        <f>D12-1254</f>
        <v>6038.5</v>
      </c>
      <c r="F12" s="26">
        <f>D12+1254</f>
        <v>8546.5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8.5" thickBot="1" x14ac:dyDescent="0.4">
      <c r="A13" s="6">
        <f t="shared" si="0"/>
        <v>2017</v>
      </c>
      <c r="B13" s="6">
        <f t="shared" si="0"/>
        <v>11</v>
      </c>
      <c r="C13" s="26">
        <f>-7.587*11^3 + 146.15*11^2 - 239.45*11 + 2718.7</f>
        <v>7670.603000000001</v>
      </c>
      <c r="D13" s="25">
        <v>7670.603000000001</v>
      </c>
      <c r="E13" s="26">
        <f>D13-1043</f>
        <v>6627.603000000001</v>
      </c>
      <c r="F13" s="25">
        <f>D13+1043</f>
        <v>8713.603000000001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8.5" thickBot="1" x14ac:dyDescent="0.4">
      <c r="A14" s="6">
        <f t="shared" si="0"/>
        <v>2018</v>
      </c>
      <c r="B14" s="6">
        <f t="shared" si="0"/>
        <v>12</v>
      </c>
      <c r="C14" s="26"/>
      <c r="D14" s="25"/>
      <c r="E14" s="25"/>
      <c r="F14" s="26"/>
    </row>
    <row r="15" spans="1:18" ht="18.5" thickBot="1" x14ac:dyDescent="0.4">
      <c r="A15" s="6">
        <f t="shared" si="0"/>
        <v>2019</v>
      </c>
      <c r="B15" s="6">
        <f t="shared" si="0"/>
        <v>13</v>
      </c>
      <c r="C15" s="26"/>
      <c r="D15" s="25"/>
      <c r="E15" s="25"/>
      <c r="F15" s="26"/>
    </row>
    <row r="16" spans="1:18" ht="18.5" thickBot="1" x14ac:dyDescent="0.4">
      <c r="A16" s="6">
        <f t="shared" si="0"/>
        <v>2020</v>
      </c>
      <c r="B16" s="6">
        <f t="shared" si="0"/>
        <v>14</v>
      </c>
      <c r="C16" s="26"/>
      <c r="D16" s="25"/>
      <c r="E16" s="26"/>
      <c r="F16" s="26"/>
    </row>
    <row r="17" spans="1:11" ht="18.5" thickBot="1" x14ac:dyDescent="0.4">
      <c r="A17" s="6">
        <f t="shared" si="0"/>
        <v>2021</v>
      </c>
      <c r="B17" s="6">
        <f t="shared" si="0"/>
        <v>15</v>
      </c>
      <c r="C17" s="26"/>
      <c r="D17" s="25"/>
      <c r="E17" s="25"/>
      <c r="F17" s="25"/>
    </row>
    <row r="18" spans="1:11" ht="18.5" thickBot="1" x14ac:dyDescent="0.4">
      <c r="A18" s="6">
        <f t="shared" si="0"/>
        <v>2022</v>
      </c>
      <c r="B18" s="6">
        <f t="shared" si="0"/>
        <v>16</v>
      </c>
      <c r="C18" s="25"/>
      <c r="D18" s="25"/>
      <c r="E18" s="25"/>
      <c r="F18" s="25"/>
    </row>
    <row r="19" spans="1:11" ht="18.5" thickBot="1" x14ac:dyDescent="0.4">
      <c r="A19" s="6">
        <f t="shared" si="0"/>
        <v>2023</v>
      </c>
      <c r="B19" s="6">
        <f t="shared" si="0"/>
        <v>17</v>
      </c>
      <c r="C19" s="25"/>
      <c r="D19" s="25"/>
      <c r="E19" s="25"/>
      <c r="F19" s="25"/>
    </row>
    <row r="20" spans="1:11" ht="18.5" thickBot="1" x14ac:dyDescent="0.4">
      <c r="A20" s="6">
        <f t="shared" si="0"/>
        <v>2024</v>
      </c>
      <c r="B20" s="6">
        <f t="shared" si="0"/>
        <v>18</v>
      </c>
      <c r="C20" s="25"/>
      <c r="D20" s="25"/>
      <c r="E20" s="25"/>
      <c r="F20" s="25"/>
    </row>
    <row r="21" spans="1:11" ht="18.5" thickBot="1" x14ac:dyDescent="0.4">
      <c r="A21" s="6">
        <f t="shared" si="0"/>
        <v>2025</v>
      </c>
      <c r="B21" s="6">
        <f t="shared" si="0"/>
        <v>19</v>
      </c>
      <c r="C21" s="25"/>
      <c r="D21" s="25"/>
      <c r="E21" s="25"/>
      <c r="F21" s="25"/>
    </row>
    <row r="22" spans="1:11" ht="18.5" thickBot="1" x14ac:dyDescent="0.4">
      <c r="A22" s="6">
        <f t="shared" si="0"/>
        <v>2026</v>
      </c>
      <c r="B22" s="6">
        <f t="shared" si="0"/>
        <v>20</v>
      </c>
      <c r="C22" s="25"/>
      <c r="D22" s="25"/>
      <c r="E22" s="25"/>
      <c r="F22" s="25"/>
    </row>
    <row r="23" spans="1:11" ht="18.5" thickBot="1" x14ac:dyDescent="0.4">
      <c r="A23" s="6">
        <f t="shared" si="0"/>
        <v>2027</v>
      </c>
      <c r="B23" s="6">
        <f t="shared" si="0"/>
        <v>21</v>
      </c>
      <c r="C23" s="25"/>
      <c r="D23" s="25"/>
      <c r="E23" s="25"/>
      <c r="F23" s="25"/>
    </row>
    <row r="24" spans="1:11" ht="18.5" thickBot="1" x14ac:dyDescent="0.4">
      <c r="A24" s="6">
        <f t="shared" si="0"/>
        <v>2028</v>
      </c>
      <c r="B24" s="6">
        <f t="shared" si="0"/>
        <v>22</v>
      </c>
      <c r="C24" s="25"/>
      <c r="D24" s="25"/>
      <c r="E24" s="25"/>
      <c r="F24" s="25"/>
    </row>
    <row r="25" spans="1:11" ht="18.5" thickBot="1" x14ac:dyDescent="0.4">
      <c r="A25" s="6">
        <f t="shared" si="0"/>
        <v>2029</v>
      </c>
      <c r="B25" s="6">
        <f t="shared" si="0"/>
        <v>23</v>
      </c>
      <c r="C25" s="25"/>
      <c r="D25" s="25"/>
      <c r="E25" s="25"/>
      <c r="F25" s="25"/>
    </row>
    <row r="26" spans="1:11" ht="18.5" thickBot="1" x14ac:dyDescent="0.4">
      <c r="A26" s="6">
        <f t="shared" si="0"/>
        <v>2030</v>
      </c>
      <c r="B26" s="6">
        <f t="shared" si="0"/>
        <v>24</v>
      </c>
      <c r="C26" s="25"/>
      <c r="D26" s="25"/>
      <c r="E26" s="25"/>
      <c r="F26" s="25"/>
    </row>
    <row r="27" spans="1:11" x14ac:dyDescent="0.35">
      <c r="B27" s="4"/>
    </row>
    <row r="28" spans="1:11" x14ac:dyDescent="0.35">
      <c r="B28" s="4"/>
    </row>
    <row r="30" spans="1:11" x14ac:dyDescent="0.35">
      <c r="H30" s="16"/>
      <c r="I30" s="16" t="s">
        <v>57</v>
      </c>
      <c r="J30" s="16" t="s">
        <v>42</v>
      </c>
      <c r="K30" s="16" t="s">
        <v>43</v>
      </c>
    </row>
    <row r="31" spans="1:11" x14ac:dyDescent="0.35">
      <c r="H31" s="16">
        <v>1</v>
      </c>
      <c r="I31" s="16" t="s">
        <v>45</v>
      </c>
      <c r="J31" s="17" t="s">
        <v>44</v>
      </c>
      <c r="K31" s="18">
        <v>0.90749999999999997</v>
      </c>
    </row>
    <row r="32" spans="1:11" ht="29" x14ac:dyDescent="0.35">
      <c r="H32" s="16">
        <v>2</v>
      </c>
      <c r="I32" s="16" t="s">
        <v>48</v>
      </c>
      <c r="J32" s="17" t="s">
        <v>46</v>
      </c>
      <c r="K32" s="19" t="s">
        <v>47</v>
      </c>
    </row>
    <row r="33" spans="2:11" ht="29" x14ac:dyDescent="0.35">
      <c r="H33" s="16">
        <v>3</v>
      </c>
      <c r="I33" s="16" t="s">
        <v>51</v>
      </c>
      <c r="J33" s="17" t="s">
        <v>49</v>
      </c>
      <c r="K33" s="19" t="s">
        <v>50</v>
      </c>
    </row>
    <row r="34" spans="2:11" ht="29" x14ac:dyDescent="0.35">
      <c r="H34" s="16">
        <v>4</v>
      </c>
      <c r="I34" s="16" t="s">
        <v>54</v>
      </c>
      <c r="J34" s="17" t="s">
        <v>52</v>
      </c>
      <c r="K34" s="19" t="s">
        <v>53</v>
      </c>
    </row>
    <row r="35" spans="2:11" ht="29" x14ac:dyDescent="0.35">
      <c r="H35" s="16">
        <v>5</v>
      </c>
      <c r="I35" s="16" t="s">
        <v>55</v>
      </c>
      <c r="J35" s="16"/>
      <c r="K35" s="19" t="s">
        <v>56</v>
      </c>
    </row>
    <row r="39" spans="2:11" ht="29" x14ac:dyDescent="0.35">
      <c r="B39" s="3" t="s">
        <v>58</v>
      </c>
      <c r="C39" s="3" t="s">
        <v>60</v>
      </c>
      <c r="D39" s="28" t="s">
        <v>61</v>
      </c>
      <c r="E39" s="28"/>
      <c r="F39" s="1" t="s">
        <v>43</v>
      </c>
    </row>
    <row r="40" spans="2:11" x14ac:dyDescent="0.35">
      <c r="B40" s="3" t="s">
        <v>59</v>
      </c>
      <c r="C40" s="3">
        <v>2016</v>
      </c>
      <c r="D40" s="1" t="s">
        <v>62</v>
      </c>
      <c r="E40" s="1" t="s">
        <v>44</v>
      </c>
      <c r="F40" s="1">
        <v>0.90749999999999997</v>
      </c>
      <c r="G40">
        <f>1606.5+ 568.6*10</f>
        <v>7292.5</v>
      </c>
    </row>
    <row r="41" spans="2:11" x14ac:dyDescent="0.35">
      <c r="B41" s="16" t="s">
        <v>63</v>
      </c>
      <c r="C41" s="16">
        <v>2017</v>
      </c>
      <c r="D41" s="16" t="s">
        <v>77</v>
      </c>
      <c r="E41" s="16"/>
      <c r="F41" s="19">
        <v>0.94530000000000003</v>
      </c>
    </row>
    <row r="42" spans="2:11" x14ac:dyDescent="0.35">
      <c r="B42" s="16" t="s">
        <v>64</v>
      </c>
      <c r="C42" s="16">
        <v>2018</v>
      </c>
      <c r="D42" s="16"/>
      <c r="E42" s="16"/>
      <c r="F42" s="16"/>
    </row>
    <row r="43" spans="2:11" x14ac:dyDescent="0.35">
      <c r="B43" s="16" t="s">
        <v>65</v>
      </c>
      <c r="C43" s="16">
        <v>2019</v>
      </c>
      <c r="D43" s="16"/>
      <c r="E43" s="16"/>
      <c r="F43" s="16"/>
    </row>
    <row r="44" spans="2:11" x14ac:dyDescent="0.35">
      <c r="B44" s="16" t="s">
        <v>66</v>
      </c>
      <c r="C44" s="16">
        <v>2020</v>
      </c>
      <c r="D44" s="16"/>
      <c r="E44" s="16"/>
      <c r="F44" s="16"/>
    </row>
    <row r="45" spans="2:11" x14ac:dyDescent="0.35">
      <c r="B45" s="16" t="s">
        <v>67</v>
      </c>
      <c r="C45" s="16">
        <f>1+C44</f>
        <v>2021</v>
      </c>
      <c r="D45" s="16"/>
      <c r="E45" s="16"/>
      <c r="F45" s="16"/>
    </row>
    <row r="46" spans="2:11" x14ac:dyDescent="0.35">
      <c r="B46" s="16" t="s">
        <v>68</v>
      </c>
      <c r="C46" s="16">
        <f t="shared" ref="C46:C53" si="1">1+C45</f>
        <v>2022</v>
      </c>
      <c r="D46" s="16"/>
      <c r="E46" s="16"/>
      <c r="F46" s="16"/>
    </row>
    <row r="47" spans="2:11" x14ac:dyDescent="0.35">
      <c r="B47" s="16" t="s">
        <v>69</v>
      </c>
      <c r="C47" s="16">
        <f t="shared" si="1"/>
        <v>2023</v>
      </c>
      <c r="D47" s="16"/>
      <c r="E47" s="16"/>
      <c r="F47" s="16"/>
    </row>
    <row r="48" spans="2:11" x14ac:dyDescent="0.35">
      <c r="B48" s="16" t="s">
        <v>70</v>
      </c>
      <c r="C48" s="16">
        <f t="shared" si="1"/>
        <v>2024</v>
      </c>
      <c r="D48" s="16"/>
      <c r="E48" s="16"/>
      <c r="F48" s="16"/>
    </row>
    <row r="49" spans="2:9" x14ac:dyDescent="0.35">
      <c r="B49" s="16" t="s">
        <v>71</v>
      </c>
      <c r="C49" s="16">
        <f t="shared" si="1"/>
        <v>2025</v>
      </c>
      <c r="D49" s="16"/>
      <c r="E49" s="16"/>
      <c r="F49" s="16"/>
    </row>
    <row r="50" spans="2:9" x14ac:dyDescent="0.35">
      <c r="B50" s="16" t="s">
        <v>72</v>
      </c>
      <c r="C50" s="16">
        <f t="shared" si="1"/>
        <v>2026</v>
      </c>
      <c r="D50" s="16"/>
      <c r="E50" s="16"/>
      <c r="F50" s="16"/>
    </row>
    <row r="51" spans="2:9" x14ac:dyDescent="0.35">
      <c r="B51" s="16" t="s">
        <v>73</v>
      </c>
      <c r="C51" s="16">
        <f>1+C50</f>
        <v>2027</v>
      </c>
      <c r="D51" s="20"/>
      <c r="E51" s="20"/>
      <c r="F51" s="20"/>
    </row>
    <row r="52" spans="2:9" x14ac:dyDescent="0.35">
      <c r="B52" s="16" t="s">
        <v>74</v>
      </c>
      <c r="C52" s="16">
        <f t="shared" si="1"/>
        <v>2028</v>
      </c>
      <c r="D52" s="20"/>
      <c r="E52" s="20"/>
      <c r="F52" s="20"/>
    </row>
    <row r="53" spans="2:9" x14ac:dyDescent="0.35">
      <c r="B53" s="16" t="s">
        <v>75</v>
      </c>
      <c r="C53" s="16">
        <f t="shared" si="1"/>
        <v>2029</v>
      </c>
      <c r="D53" s="20"/>
      <c r="E53" s="20"/>
      <c r="F53" s="20"/>
    </row>
    <row r="54" spans="2:9" x14ac:dyDescent="0.35">
      <c r="B54" s="16" t="s">
        <v>76</v>
      </c>
      <c r="C54" s="16">
        <f>1+C53</f>
        <v>2030</v>
      </c>
      <c r="D54" s="20"/>
      <c r="E54" s="20"/>
      <c r="F54" s="20"/>
    </row>
    <row r="59" spans="2:9" x14ac:dyDescent="0.35">
      <c r="F59">
        <v>1</v>
      </c>
      <c r="G59">
        <f>-7.587*F59^3 + 146.15*F59^2 - 239.45*F59 + 2718.7</f>
        <v>2617.8129999999996</v>
      </c>
      <c r="H59" s="14">
        <v>2561.1677685705404</v>
      </c>
      <c r="I59">
        <f>(H59-G59)^2</f>
        <v>3208.6822436970006</v>
      </c>
    </row>
    <row r="60" spans="2:9" x14ac:dyDescent="0.35">
      <c r="F60">
        <v>2</v>
      </c>
      <c r="G60">
        <f t="shared" ref="G60:G68" si="2">-7.587*F60^3 + 146.15*F60^2 - 239.45*F60 + 2718.7</f>
        <v>2763.7039999999997</v>
      </c>
      <c r="H60" s="14">
        <v>2817.252608946726</v>
      </c>
      <c r="I60">
        <f t="shared" ref="I60:I66" si="3">(H60-G60)^2</f>
        <v>2867.4535201294148</v>
      </c>
    </row>
    <row r="61" spans="2:9" x14ac:dyDescent="0.35">
      <c r="F61">
        <v>3</v>
      </c>
      <c r="G61">
        <f t="shared" si="2"/>
        <v>3110.8510000000001</v>
      </c>
      <c r="H61" s="14">
        <v>3289.0371073489928</v>
      </c>
      <c r="I61">
        <f t="shared" si="3"/>
        <v>31750.288852186739</v>
      </c>
    </row>
    <row r="62" spans="2:9" x14ac:dyDescent="0.35">
      <c r="F62">
        <v>4</v>
      </c>
      <c r="G62">
        <f t="shared" si="2"/>
        <v>3613.732</v>
      </c>
      <c r="H62" s="14">
        <v>3539.1578826215932</v>
      </c>
      <c r="I62">
        <f t="shared" si="3"/>
        <v>5561.2989827683887</v>
      </c>
    </row>
    <row r="63" spans="2:9" x14ac:dyDescent="0.35">
      <c r="F63">
        <v>5</v>
      </c>
      <c r="G63">
        <f t="shared" si="2"/>
        <v>4226.8249999999998</v>
      </c>
      <c r="H63" s="14">
        <v>3598.9171301904798</v>
      </c>
      <c r="I63">
        <f t="shared" si="3"/>
        <v>394268.2929687291</v>
      </c>
    </row>
    <row r="64" spans="2:9" x14ac:dyDescent="0.35">
      <c r="F64">
        <v>6</v>
      </c>
      <c r="G64">
        <f t="shared" si="2"/>
        <v>4904.6080000000002</v>
      </c>
      <c r="H64" s="14">
        <v>5844.5761461130105</v>
      </c>
      <c r="I64">
        <f t="shared" si="3"/>
        <v>883540.11570712959</v>
      </c>
    </row>
    <row r="65" spans="6:10" x14ac:dyDescent="0.35">
      <c r="F65">
        <v>7</v>
      </c>
      <c r="G65">
        <f t="shared" si="2"/>
        <v>5601.5590000000002</v>
      </c>
      <c r="H65" s="14">
        <v>5151.0047999999997</v>
      </c>
      <c r="I65">
        <f t="shared" si="3"/>
        <v>202999.08713764045</v>
      </c>
    </row>
    <row r="66" spans="6:10" x14ac:dyDescent="0.35">
      <c r="F66">
        <v>8</v>
      </c>
      <c r="G66">
        <f t="shared" si="2"/>
        <v>6272.1560000000009</v>
      </c>
      <c r="H66" s="15">
        <v>6191.0873199999996</v>
      </c>
      <c r="I66">
        <f t="shared" si="3"/>
        <v>6572.1308769425987</v>
      </c>
    </row>
    <row r="67" spans="6:10" ht="15" thickBot="1" x14ac:dyDescent="0.4">
      <c r="F67">
        <v>9</v>
      </c>
      <c r="G67">
        <f t="shared" si="2"/>
        <v>6870.8769999999995</v>
      </c>
      <c r="H67" s="15">
        <v>7052.0277400000004</v>
      </c>
      <c r="I67">
        <f>(H67-G67)^2</f>
        <v>32815.590602547942</v>
      </c>
    </row>
    <row r="68" spans="6:10" ht="15" thickBot="1" x14ac:dyDescent="0.4">
      <c r="F68">
        <v>10</v>
      </c>
      <c r="G68">
        <f t="shared" si="2"/>
        <v>7352.2</v>
      </c>
      <c r="H68" s="25">
        <v>7292.5</v>
      </c>
      <c r="I68">
        <f>(H68-G68)^2</f>
        <v>3564.0899999999783</v>
      </c>
    </row>
    <row r="69" spans="6:10" x14ac:dyDescent="0.35">
      <c r="I69">
        <f>SQRT(SUM(I60:I68)/8)</f>
        <v>442.1451046670191</v>
      </c>
      <c r="J69">
        <f>I69*2.36</f>
        <v>1043.462447014165</v>
      </c>
    </row>
  </sheetData>
  <mergeCells count="2">
    <mergeCell ref="E1:F1"/>
    <mergeCell ref="D39:E3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8"/>
  <sheetViews>
    <sheetView zoomScale="85" zoomScaleNormal="85" workbookViewId="0">
      <selection activeCell="B12" sqref="B12:B31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63" x14ac:dyDescent="0.35">
      <c r="B1" s="9" t="s">
        <v>29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14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13.5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11.9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6.8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12.587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16.395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10.311999999999999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9.2490000000000006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10.968920000000001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10.93684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8"/>
  <sheetViews>
    <sheetView zoomScale="85" zoomScaleNormal="85" workbookViewId="0">
      <selection activeCell="B12" sqref="B12:B30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84" x14ac:dyDescent="0.35">
      <c r="B1" s="9" t="s">
        <v>30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15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25743.7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24713.4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25775.7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23056.2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21028.9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19607.400000000001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s="12" customFormat="1" ht="18.5" thickBot="1" x14ac:dyDescent="0.4">
      <c r="A9" s="10">
        <f t="shared" si="0"/>
        <v>2013</v>
      </c>
      <c r="B9" s="11">
        <v>6980.7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8.5" thickBot="1" x14ac:dyDescent="0.4">
      <c r="A10" s="6">
        <f t="shared" si="0"/>
        <v>2014</v>
      </c>
      <c r="B10">
        <v>10155.81122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7937.4984700000005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8"/>
  <sheetViews>
    <sheetView zoomScale="85" zoomScaleNormal="85" workbookViewId="0">
      <selection activeCell="B12" sqref="B12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84" x14ac:dyDescent="0.35">
      <c r="B1" s="9" t="s">
        <v>31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16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13288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12874.400000000001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12506.7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10303.299999999999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9500.7999999999993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9127.2999999999993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10732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9376.5272299999997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9128.5606900000002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8"/>
  <sheetViews>
    <sheetView zoomScale="85" zoomScaleNormal="85" workbookViewId="0">
      <selection activeCell="B12" sqref="B12:C27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63" x14ac:dyDescent="0.35">
      <c r="B1" s="9" t="s">
        <v>32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17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75.2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76.599999999999994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74.5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86.7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82.5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80.400000000000006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93.097999999999999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91.376130000000003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94.156940000000006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8"/>
  <sheetViews>
    <sheetView topLeftCell="A5" zoomScale="85" zoomScaleNormal="85" workbookViewId="0">
      <selection activeCell="B12" sqref="B12:B29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63" x14ac:dyDescent="0.35">
      <c r="B1" s="9" t="s">
        <v>33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18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10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9.4400000000000013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11.440000000000001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9.1340000000000003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17.146000000000001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20.66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22.417999999999999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23.664290000000001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26.000360000000001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28"/>
  <sheetViews>
    <sheetView zoomScale="85" zoomScaleNormal="85" workbookViewId="0">
      <selection activeCell="B12" sqref="B12:C28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84" x14ac:dyDescent="0.35">
      <c r="B1" s="9" t="s">
        <v>34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19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11.45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12.8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13.65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13.403600000000001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15.3421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16.3401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22.431999999999999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21.42896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23.53284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8"/>
  <sheetViews>
    <sheetView topLeftCell="A5" zoomScale="85" zoomScaleNormal="85" workbookViewId="0">
      <selection activeCell="B12" sqref="B12:C30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73.5" x14ac:dyDescent="0.35">
      <c r="B1" s="9" t="s">
        <v>35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20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285.39999999999998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233.191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243.892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269.73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433.66800000000001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512.76800000000003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577.54700000000003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769.24856999999997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741.35892999999999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8"/>
  <sheetViews>
    <sheetView zoomScale="85" zoomScaleNormal="85" workbookViewId="0">
      <selection activeCell="B12" sqref="B12:C32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63" x14ac:dyDescent="0.35">
      <c r="B1" s="9" t="s">
        <v>36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21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6.9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7.45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9.07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15.701000000000001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4.6055000000000001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4.8575999999999997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10.400499999999999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8.8986300000000007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8.9253099999999996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28"/>
  <sheetViews>
    <sheetView zoomScale="85" zoomScaleNormal="85" workbookViewId="0">
      <selection activeCell="B12" sqref="B12:B31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63" x14ac:dyDescent="0.35">
      <c r="B1" s="9" t="s">
        <v>37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22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123.4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143.80000000000001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161.69999999999999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99.3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114.4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96.7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132.9658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107.67153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104.20766999999999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3" ht="18.5" thickBot="1" x14ac:dyDescent="0.4">
      <c r="A17" s="6">
        <f t="shared" si="0"/>
        <v>2021</v>
      </c>
    </row>
    <row r="18" spans="1:3" ht="18.5" thickBot="1" x14ac:dyDescent="0.4">
      <c r="A18" s="6">
        <f t="shared" si="0"/>
        <v>2022</v>
      </c>
      <c r="B18" s="8"/>
      <c r="C18" s="8"/>
    </row>
    <row r="19" spans="1:3" ht="18.5" thickBot="1" x14ac:dyDescent="0.4">
      <c r="A19" s="6">
        <f t="shared" si="0"/>
        <v>2023</v>
      </c>
    </row>
    <row r="20" spans="1:3" ht="18.5" thickBot="1" x14ac:dyDescent="0.4">
      <c r="A20" s="6">
        <f t="shared" si="0"/>
        <v>2024</v>
      </c>
    </row>
    <row r="21" spans="1:3" ht="18.5" thickBot="1" x14ac:dyDescent="0.4">
      <c r="A21" s="6">
        <f t="shared" si="0"/>
        <v>2025</v>
      </c>
    </row>
    <row r="22" spans="1:3" ht="18.5" thickBot="1" x14ac:dyDescent="0.4">
      <c r="A22" s="6">
        <f t="shared" si="0"/>
        <v>2026</v>
      </c>
    </row>
    <row r="23" spans="1:3" ht="18.5" thickBot="1" x14ac:dyDescent="0.4">
      <c r="A23" s="6">
        <f t="shared" si="0"/>
        <v>2027</v>
      </c>
    </row>
    <row r="24" spans="1:3" ht="18.5" thickBot="1" x14ac:dyDescent="0.4">
      <c r="A24" s="6">
        <f t="shared" si="0"/>
        <v>2028</v>
      </c>
    </row>
    <row r="25" spans="1:3" ht="18.5" thickBot="1" x14ac:dyDescent="0.4">
      <c r="A25" s="6">
        <f t="shared" si="0"/>
        <v>2029</v>
      </c>
    </row>
    <row r="26" spans="1:3" ht="18.5" thickBot="1" x14ac:dyDescent="0.4">
      <c r="A26" s="6">
        <f t="shared" si="0"/>
        <v>2030</v>
      </c>
    </row>
    <row r="27" spans="1:3" x14ac:dyDescent="0.35">
      <c r="A27" s="4"/>
    </row>
    <row r="28" spans="1:3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8"/>
  <sheetViews>
    <sheetView zoomScale="85" zoomScaleNormal="85" workbookViewId="0">
      <selection activeCell="B12" sqref="B12:B33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63" x14ac:dyDescent="0.35">
      <c r="B1" s="9" t="s">
        <v>38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23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445.8655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566.97189999999989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573.07500000000005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844.04560000000004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993.89080000000001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1411.9744000000001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963.9787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1219.7243699999999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1605.0302799999999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3" ht="18.5" thickBot="1" x14ac:dyDescent="0.4">
      <c r="A17" s="6">
        <f t="shared" si="0"/>
        <v>2021</v>
      </c>
    </row>
    <row r="18" spans="1:3" ht="18.5" thickBot="1" x14ac:dyDescent="0.4">
      <c r="A18" s="6">
        <f t="shared" si="0"/>
        <v>2022</v>
      </c>
      <c r="B18" s="8"/>
      <c r="C18" s="8"/>
    </row>
    <row r="19" spans="1:3" ht="18.5" thickBot="1" x14ac:dyDescent="0.4">
      <c r="A19" s="6">
        <f t="shared" si="0"/>
        <v>2023</v>
      </c>
    </row>
    <row r="20" spans="1:3" ht="18.5" thickBot="1" x14ac:dyDescent="0.4">
      <c r="A20" s="6">
        <f t="shared" si="0"/>
        <v>2024</v>
      </c>
    </row>
    <row r="21" spans="1:3" ht="18.5" thickBot="1" x14ac:dyDescent="0.4">
      <c r="A21" s="6">
        <f t="shared" si="0"/>
        <v>2025</v>
      </c>
    </row>
    <row r="22" spans="1:3" ht="18.5" thickBot="1" x14ac:dyDescent="0.4">
      <c r="A22" s="6">
        <f t="shared" si="0"/>
        <v>2026</v>
      </c>
    </row>
    <row r="23" spans="1:3" ht="18.5" thickBot="1" x14ac:dyDescent="0.4">
      <c r="A23" s="6">
        <f t="shared" si="0"/>
        <v>2027</v>
      </c>
    </row>
    <row r="24" spans="1:3" ht="18.5" thickBot="1" x14ac:dyDescent="0.4">
      <c r="A24" s="6">
        <f t="shared" si="0"/>
        <v>2028</v>
      </c>
      <c r="B24" s="8"/>
      <c r="C24" s="8"/>
    </row>
    <row r="25" spans="1:3" ht="18.5" thickBot="1" x14ac:dyDescent="0.4">
      <c r="A25" s="6">
        <f t="shared" si="0"/>
        <v>2029</v>
      </c>
    </row>
    <row r="26" spans="1:3" ht="18.5" thickBot="1" x14ac:dyDescent="0.4">
      <c r="A26" s="6">
        <f t="shared" si="0"/>
        <v>2030</v>
      </c>
    </row>
    <row r="27" spans="1:3" x14ac:dyDescent="0.35">
      <c r="A27" s="4"/>
    </row>
    <row r="28" spans="1:3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tabSelected="1" zoomScale="70" zoomScaleNormal="70" workbookViewId="0">
      <selection activeCell="D27" sqref="D27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x14ac:dyDescent="0.35">
      <c r="D1" s="27" t="s">
        <v>0</v>
      </c>
      <c r="E1" s="27"/>
    </row>
    <row r="2" spans="1:17" ht="29.5" thickBot="1" x14ac:dyDescent="0.4">
      <c r="A2" s="1" t="s">
        <v>1</v>
      </c>
      <c r="B2" s="2" t="s">
        <v>6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6332.9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8552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6875.3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6861.8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8429.2000000000007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8672.7000000000007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9466.5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9483.7857100000001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9883.6464300000007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28"/>
  <sheetViews>
    <sheetView zoomScale="85" zoomScaleNormal="85" workbookViewId="0">
      <selection activeCell="B12" sqref="B12:B34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63" x14ac:dyDescent="0.35">
      <c r="B1" s="9" t="s">
        <v>39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24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229.41220000000001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216.69609999999997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279.87119999999999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268.0942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274.22370000000001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334.30939999999998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378.70549999999997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389.43828000000002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423.54156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3" ht="18.5" thickBot="1" x14ac:dyDescent="0.4">
      <c r="A17" s="6">
        <f t="shared" si="0"/>
        <v>2021</v>
      </c>
    </row>
    <row r="18" spans="1:3" ht="18.5" thickBot="1" x14ac:dyDescent="0.4">
      <c r="A18" s="6">
        <f t="shared" si="0"/>
        <v>2022</v>
      </c>
      <c r="B18" s="8"/>
      <c r="C18" s="8"/>
    </row>
    <row r="19" spans="1:3" ht="18.5" thickBot="1" x14ac:dyDescent="0.4">
      <c r="A19" s="6">
        <f t="shared" si="0"/>
        <v>2023</v>
      </c>
    </row>
    <row r="20" spans="1:3" ht="18.5" thickBot="1" x14ac:dyDescent="0.4">
      <c r="A20" s="6">
        <f t="shared" si="0"/>
        <v>2024</v>
      </c>
    </row>
    <row r="21" spans="1:3" ht="18.5" thickBot="1" x14ac:dyDescent="0.4">
      <c r="A21" s="6">
        <f t="shared" si="0"/>
        <v>2025</v>
      </c>
    </row>
    <row r="22" spans="1:3" ht="18.5" thickBot="1" x14ac:dyDescent="0.4">
      <c r="A22" s="6">
        <f t="shared" si="0"/>
        <v>2026</v>
      </c>
    </row>
    <row r="23" spans="1:3" ht="18.5" thickBot="1" x14ac:dyDescent="0.4">
      <c r="A23" s="6">
        <f t="shared" si="0"/>
        <v>2027</v>
      </c>
    </row>
    <row r="24" spans="1:3" ht="18.5" thickBot="1" x14ac:dyDescent="0.4">
      <c r="A24" s="6">
        <f t="shared" si="0"/>
        <v>2028</v>
      </c>
      <c r="B24" s="8"/>
      <c r="C24" s="8"/>
    </row>
    <row r="25" spans="1:3" ht="18.5" thickBot="1" x14ac:dyDescent="0.4">
      <c r="A25" s="6">
        <f t="shared" si="0"/>
        <v>2029</v>
      </c>
    </row>
    <row r="26" spans="1:3" ht="18.5" thickBot="1" x14ac:dyDescent="0.4">
      <c r="A26" s="6">
        <f t="shared" si="0"/>
        <v>2030</v>
      </c>
    </row>
    <row r="27" spans="1:3" x14ac:dyDescent="0.35">
      <c r="A27" s="4"/>
    </row>
    <row r="28" spans="1:3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28"/>
  <sheetViews>
    <sheetView zoomScale="85" zoomScaleNormal="85" workbookViewId="0">
      <selection activeCell="E12" sqref="E12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52.5" x14ac:dyDescent="0.35">
      <c r="B1" s="9" t="s">
        <v>40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25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4948.3968999999997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4638.7075999999997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5497.4018999999998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4909.4192999999996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5994.3596000000007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3970.4230999999995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4576.1210000000001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3726.8585699999999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2961.5892899999999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3" ht="18.5" thickBot="1" x14ac:dyDescent="0.4">
      <c r="A17" s="6">
        <f t="shared" si="0"/>
        <v>2021</v>
      </c>
    </row>
    <row r="18" spans="1:3" ht="18.5" thickBot="1" x14ac:dyDescent="0.4">
      <c r="A18" s="6">
        <f t="shared" si="0"/>
        <v>2022</v>
      </c>
      <c r="B18" s="8"/>
      <c r="C18" s="8"/>
    </row>
    <row r="19" spans="1:3" ht="18.5" thickBot="1" x14ac:dyDescent="0.4">
      <c r="A19" s="6">
        <f t="shared" si="0"/>
        <v>2023</v>
      </c>
    </row>
    <row r="20" spans="1:3" ht="18.5" thickBot="1" x14ac:dyDescent="0.4">
      <c r="A20" s="6">
        <f t="shared" si="0"/>
        <v>2024</v>
      </c>
    </row>
    <row r="21" spans="1:3" ht="18.5" thickBot="1" x14ac:dyDescent="0.4">
      <c r="A21" s="6">
        <f t="shared" si="0"/>
        <v>2025</v>
      </c>
    </row>
    <row r="22" spans="1:3" ht="18.5" thickBot="1" x14ac:dyDescent="0.4">
      <c r="A22" s="6">
        <f t="shared" si="0"/>
        <v>2026</v>
      </c>
    </row>
    <row r="23" spans="1:3" ht="18.5" thickBot="1" x14ac:dyDescent="0.4">
      <c r="A23" s="6">
        <f t="shared" si="0"/>
        <v>2027</v>
      </c>
    </row>
    <row r="24" spans="1:3" ht="18.5" thickBot="1" x14ac:dyDescent="0.4">
      <c r="A24" s="6">
        <f t="shared" si="0"/>
        <v>2028</v>
      </c>
      <c r="B24" s="8"/>
      <c r="C24" s="8"/>
    </row>
    <row r="25" spans="1:3" ht="18.5" thickBot="1" x14ac:dyDescent="0.4">
      <c r="A25" s="6">
        <f t="shared" si="0"/>
        <v>2029</v>
      </c>
    </row>
    <row r="26" spans="1:3" ht="18.5" thickBot="1" x14ac:dyDescent="0.4">
      <c r="A26" s="6">
        <f t="shared" si="0"/>
        <v>2030</v>
      </c>
    </row>
    <row r="27" spans="1:3" x14ac:dyDescent="0.35">
      <c r="A27" s="4"/>
    </row>
    <row r="28" spans="1:3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zoomScale="85" zoomScaleNormal="85" workbookViewId="0">
      <selection activeCell="B12" sqref="B12:B26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x14ac:dyDescent="0.35">
      <c r="D1" s="27" t="s">
        <v>0</v>
      </c>
      <c r="E1" s="27"/>
    </row>
    <row r="2" spans="1:17" ht="29.5" thickBot="1" x14ac:dyDescent="0.4">
      <c r="A2" s="1" t="s">
        <v>1</v>
      </c>
      <c r="B2" s="2" t="s">
        <v>7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27692.1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28835.499999999996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43971.35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48511.313999999998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52522.192999999999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61409.400999999998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68953.622000000003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75625.524290000001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93828.651930000007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8"/>
  <sheetViews>
    <sheetView zoomScale="85" zoomScaleNormal="85" workbookViewId="0">
      <selection activeCell="B12" sqref="B12:B26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x14ac:dyDescent="0.35">
      <c r="D1" s="27" t="s">
        <v>0</v>
      </c>
      <c r="E1" s="27"/>
    </row>
    <row r="2" spans="1:17" ht="29.5" thickBot="1" x14ac:dyDescent="0.4">
      <c r="A2" s="1" t="s">
        <v>1</v>
      </c>
      <c r="B2" s="2" t="s">
        <v>9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79.954350140312116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54.047162964668772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41.004841523240252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95.89315379907319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54.643601841605282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61.492302863892931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36.5657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44.481780000000001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41.710140000000003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8"/>
  <sheetViews>
    <sheetView zoomScale="85" zoomScaleNormal="85" workbookViewId="0">
      <selection activeCell="B12" sqref="B12:B28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x14ac:dyDescent="0.35">
      <c r="D1" s="27" t="s">
        <v>0</v>
      </c>
      <c r="E1" s="27"/>
    </row>
    <row r="2" spans="1:17" ht="29.5" thickBot="1" x14ac:dyDescent="0.4">
      <c r="A2" s="1" t="s">
        <v>1</v>
      </c>
      <c r="B2" s="2" t="s">
        <v>8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-17.651467284678716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-8.3444104653547679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-24.566354054278364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30.91622842752389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55.605364202084395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18.02667411493611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48.412323372712535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61.93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73.754999999999995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"/>
  <sheetViews>
    <sheetView zoomScale="85" zoomScaleNormal="85" workbookViewId="0">
      <selection activeCell="B12" sqref="B12:B27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x14ac:dyDescent="0.35">
      <c r="D1" s="27" t="s">
        <v>0</v>
      </c>
      <c r="E1" s="27"/>
    </row>
    <row r="2" spans="1:17" ht="29.5" thickBot="1" x14ac:dyDescent="0.4">
      <c r="A2" s="1" t="s">
        <v>1</v>
      </c>
      <c r="B2" s="2" t="s">
        <v>10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49058.95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58050.73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55040.56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55513.22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58686.81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61646.42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50299.34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48058.755709999998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53009.123180000002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8"/>
  <sheetViews>
    <sheetView topLeftCell="A19" zoomScale="85" zoomScaleNormal="85" workbookViewId="0">
      <selection activeCell="J32" sqref="J32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52.5" x14ac:dyDescent="0.35">
      <c r="B1" s="9" t="s">
        <v>26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11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13.5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14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15.1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17.3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17.8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20.2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25.93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25.98753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28.778040000000001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2" ht="18.5" thickBot="1" x14ac:dyDescent="0.4">
      <c r="A17" s="6">
        <f t="shared" si="0"/>
        <v>2021</v>
      </c>
    </row>
    <row r="18" spans="1:2" ht="18.5" thickBot="1" x14ac:dyDescent="0.4">
      <c r="A18" s="6">
        <f t="shared" si="0"/>
        <v>2022</v>
      </c>
    </row>
    <row r="19" spans="1:2" ht="18.5" thickBot="1" x14ac:dyDescent="0.4">
      <c r="A19" s="6">
        <f t="shared" si="0"/>
        <v>2023</v>
      </c>
    </row>
    <row r="20" spans="1:2" ht="18.5" thickBot="1" x14ac:dyDescent="0.4">
      <c r="A20" s="6">
        <f t="shared" si="0"/>
        <v>2024</v>
      </c>
    </row>
    <row r="21" spans="1:2" ht="18.5" thickBot="1" x14ac:dyDescent="0.4">
      <c r="A21" s="6">
        <f t="shared" si="0"/>
        <v>2025</v>
      </c>
    </row>
    <row r="22" spans="1:2" ht="18.5" thickBot="1" x14ac:dyDescent="0.4">
      <c r="A22" s="6">
        <f t="shared" si="0"/>
        <v>2026</v>
      </c>
    </row>
    <row r="23" spans="1:2" ht="18.5" thickBot="1" x14ac:dyDescent="0.4">
      <c r="A23" s="6">
        <f t="shared" si="0"/>
        <v>2027</v>
      </c>
    </row>
    <row r="24" spans="1:2" ht="18.5" thickBot="1" x14ac:dyDescent="0.4">
      <c r="A24" s="6">
        <f t="shared" si="0"/>
        <v>2028</v>
      </c>
    </row>
    <row r="25" spans="1:2" ht="18.5" thickBot="1" x14ac:dyDescent="0.4">
      <c r="A25" s="6">
        <f t="shared" si="0"/>
        <v>2029</v>
      </c>
    </row>
    <row r="26" spans="1:2" ht="18.5" thickBot="1" x14ac:dyDescent="0.4">
      <c r="A26" s="6">
        <f t="shared" si="0"/>
        <v>2030</v>
      </c>
    </row>
    <row r="27" spans="1:2" x14ac:dyDescent="0.35">
      <c r="A27" s="4"/>
      <c r="B27">
        <v>50</v>
      </c>
    </row>
    <row r="28" spans="1:2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8"/>
  <sheetViews>
    <sheetView zoomScale="85" zoomScaleNormal="85" workbookViewId="0">
      <selection activeCell="B12" sqref="B12:B26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52.5" x14ac:dyDescent="0.35">
      <c r="B1" s="9" t="s">
        <v>27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12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290.70999999999998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238.4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194.3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302.82400000000001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302.42200000000003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336.3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267.38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309.46571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318.95209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8"/>
  <sheetViews>
    <sheetView zoomScale="85" zoomScaleNormal="85" workbookViewId="0">
      <selection activeCell="B12" sqref="B12:B28"/>
    </sheetView>
  </sheetViews>
  <sheetFormatPr defaultRowHeight="14.5" x14ac:dyDescent="0.35"/>
  <cols>
    <col min="1" max="1" width="11.26953125" customWidth="1"/>
    <col min="2" max="5" width="12.26953125" customWidth="1"/>
  </cols>
  <sheetData>
    <row r="1" spans="1:17" ht="63" x14ac:dyDescent="0.35">
      <c r="B1" s="9" t="s">
        <v>28</v>
      </c>
      <c r="D1" s="27" t="s">
        <v>0</v>
      </c>
      <c r="E1" s="27"/>
    </row>
    <row r="2" spans="1:17" ht="29.5" thickBot="1" x14ac:dyDescent="0.4">
      <c r="A2" s="1" t="s">
        <v>1</v>
      </c>
      <c r="B2" s="2" t="s">
        <v>13</v>
      </c>
      <c r="C2" s="3" t="s">
        <v>2</v>
      </c>
      <c r="D2" s="1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.5" thickBot="1" x14ac:dyDescent="0.4">
      <c r="A3" s="5">
        <v>2007</v>
      </c>
      <c r="B3" s="7">
        <v>102749.5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5" thickBot="1" x14ac:dyDescent="0.4">
      <c r="A4" s="6">
        <f>1+A3</f>
        <v>2008</v>
      </c>
      <c r="B4" s="7">
        <v>99699.800000000017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8.5" thickBot="1" x14ac:dyDescent="0.4">
      <c r="A5" s="6">
        <f t="shared" ref="A5:A26" si="0">1+A4</f>
        <v>2009</v>
      </c>
      <c r="B5" s="7">
        <v>103528.59999999999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5" thickBot="1" x14ac:dyDescent="0.4">
      <c r="A6" s="6">
        <f t="shared" si="0"/>
        <v>2010</v>
      </c>
      <c r="B6" s="7">
        <v>103402.59999999999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.5" thickBot="1" x14ac:dyDescent="0.4">
      <c r="A7" s="6">
        <f t="shared" si="0"/>
        <v>2011</v>
      </c>
      <c r="B7" s="7">
        <v>103866.99999999999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.5" thickBot="1" x14ac:dyDescent="0.4">
      <c r="A8" s="6">
        <f t="shared" si="0"/>
        <v>2012</v>
      </c>
      <c r="B8" s="7">
        <v>126749.69999999998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8.5" thickBot="1" x14ac:dyDescent="0.4">
      <c r="A9" s="6">
        <f t="shared" si="0"/>
        <v>2013</v>
      </c>
      <c r="B9" s="7">
        <v>127432.9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.5" thickBot="1" x14ac:dyDescent="0.4">
      <c r="A10" s="6">
        <f t="shared" si="0"/>
        <v>2014</v>
      </c>
      <c r="B10">
        <v>128199.31784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8.5" thickBot="1" x14ac:dyDescent="0.4">
      <c r="A11" s="6">
        <f t="shared" si="0"/>
        <v>2015</v>
      </c>
      <c r="B11">
        <v>132682.70892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8.5" thickBot="1" x14ac:dyDescent="0.4">
      <c r="A12" s="6">
        <f t="shared" si="0"/>
        <v>2016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.5" thickBot="1" x14ac:dyDescent="0.4">
      <c r="A13" s="6">
        <f t="shared" si="0"/>
        <v>2017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.5" thickBot="1" x14ac:dyDescent="0.4">
      <c r="A14" s="6">
        <f t="shared" si="0"/>
        <v>2018</v>
      </c>
    </row>
    <row r="15" spans="1:17" ht="18.5" thickBot="1" x14ac:dyDescent="0.4">
      <c r="A15" s="6">
        <f t="shared" si="0"/>
        <v>2019</v>
      </c>
    </row>
    <row r="16" spans="1:17" ht="18.5" thickBot="1" x14ac:dyDescent="0.4">
      <c r="A16" s="6">
        <f t="shared" si="0"/>
        <v>2020</v>
      </c>
    </row>
    <row r="17" spans="1:1" ht="18.5" thickBot="1" x14ac:dyDescent="0.4">
      <c r="A17" s="6">
        <f t="shared" si="0"/>
        <v>2021</v>
      </c>
    </row>
    <row r="18" spans="1:1" ht="18.5" thickBot="1" x14ac:dyDescent="0.4">
      <c r="A18" s="6">
        <f t="shared" si="0"/>
        <v>2022</v>
      </c>
    </row>
    <row r="19" spans="1:1" ht="18.5" thickBot="1" x14ac:dyDescent="0.4">
      <c r="A19" s="6">
        <f t="shared" si="0"/>
        <v>2023</v>
      </c>
    </row>
    <row r="20" spans="1:1" ht="18.5" thickBot="1" x14ac:dyDescent="0.4">
      <c r="A20" s="6">
        <f t="shared" si="0"/>
        <v>2024</v>
      </c>
    </row>
    <row r="21" spans="1:1" ht="18.5" thickBot="1" x14ac:dyDescent="0.4">
      <c r="A21" s="6">
        <f t="shared" si="0"/>
        <v>2025</v>
      </c>
    </row>
    <row r="22" spans="1:1" ht="18.5" thickBot="1" x14ac:dyDescent="0.4">
      <c r="A22" s="6">
        <f t="shared" si="0"/>
        <v>2026</v>
      </c>
    </row>
    <row r="23" spans="1:1" ht="18.5" thickBot="1" x14ac:dyDescent="0.4">
      <c r="A23" s="6">
        <f t="shared" si="0"/>
        <v>2027</v>
      </c>
    </row>
    <row r="24" spans="1:1" ht="18.5" thickBot="1" x14ac:dyDescent="0.4">
      <c r="A24" s="6">
        <f t="shared" si="0"/>
        <v>2028</v>
      </c>
    </row>
    <row r="25" spans="1:1" ht="18.5" thickBot="1" x14ac:dyDescent="0.4">
      <c r="A25" s="6">
        <f t="shared" si="0"/>
        <v>2029</v>
      </c>
    </row>
    <row r="26" spans="1:1" ht="18.5" thickBot="1" x14ac:dyDescent="0.4">
      <c r="A26" s="6">
        <f t="shared" si="0"/>
        <v>2030</v>
      </c>
    </row>
    <row r="27" spans="1:1" x14ac:dyDescent="0.35">
      <c r="A27" s="4"/>
    </row>
    <row r="28" spans="1:1" x14ac:dyDescent="0.35">
      <c r="A28" s="4"/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xb1 (2)</vt:lpstr>
      <vt:lpstr>x5</vt:lpstr>
      <vt:lpstr>x2</vt:lpstr>
      <vt:lpstr>Xa2 </vt:lpstr>
      <vt:lpstr>Xa5</vt:lpstr>
      <vt:lpstr>Xb11</vt:lpstr>
      <vt:lpstr>Yb15</vt:lpstr>
      <vt:lpstr>Yb14</vt:lpstr>
      <vt:lpstr>Yb13</vt:lpstr>
      <vt:lpstr>Yb12</vt:lpstr>
      <vt:lpstr>Yb11</vt:lpstr>
      <vt:lpstr>Yb10</vt:lpstr>
      <vt:lpstr>Yb9</vt:lpstr>
      <vt:lpstr>Yb8</vt:lpstr>
      <vt:lpstr>Yb7</vt:lpstr>
      <vt:lpstr>Yb6</vt:lpstr>
      <vt:lpstr>Yb5</vt:lpstr>
      <vt:lpstr>Yb4</vt:lpstr>
      <vt:lpstr>Yb3</vt:lpstr>
      <vt:lpstr>Yb2</vt:lpstr>
      <vt:lpstr>Yb1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 Скрипниченко</cp:lastModifiedBy>
  <dcterms:created xsi:type="dcterms:W3CDTF">2014-04-28T07:30:51Z</dcterms:created>
  <dcterms:modified xsi:type="dcterms:W3CDTF">2021-12-13T07:05:00Z</dcterms:modified>
</cp:coreProperties>
</file>